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15" yWindow="-15" windowWidth="9720" windowHeight="11970" tabRatio="404" firstSheet="2" activeTab="3"/>
  </bookViews>
  <sheets>
    <sheet name="Приложение №1 доходы" sheetId="12" r:id="rId1"/>
    <sheet name="Прил № 2 ведомственная " sheetId="8" r:id="rId2"/>
    <sheet name="Прил № 3 расходы по рпр  " sheetId="4" r:id="rId3"/>
    <sheet name="Прил № 4 Источники " sheetId="11" r:id="rId4"/>
  </sheets>
  <externalReferences>
    <externalReference r:id="rId5"/>
  </externalReferences>
  <definedNames>
    <definedName name="_xlnm._FilterDatabase" localSheetId="1" hidden="1">'Прил № 2 ведомственная '!$D$1:$D$734</definedName>
    <definedName name="_xlnm.Print_Titles" localSheetId="1">'Прил № 2 ведомственная '!$9:$9</definedName>
    <definedName name="_xlnm.Print_Titles" localSheetId="2">'Прил № 3 расходы по рпр  '!$8:$8</definedName>
    <definedName name="_xlnm.Print_Titles" localSheetId="3">'Прил № 4 Источники '!$9:$12</definedName>
    <definedName name="_xlnm.Print_Titles" localSheetId="0">'Приложение №1 доходы'!$7:$7</definedName>
  </definedNames>
  <calcPr calcId="125725"/>
</workbook>
</file>

<file path=xl/calcChain.xml><?xml version="1.0" encoding="utf-8"?>
<calcChain xmlns="http://schemas.openxmlformats.org/spreadsheetml/2006/main">
  <c r="D54" i="4"/>
  <c r="C54"/>
  <c r="D187" i="12"/>
  <c r="C187"/>
  <c r="D10" i="11" l="1"/>
  <c r="C27" l="1"/>
  <c r="C23"/>
  <c r="D22"/>
  <c r="D19"/>
  <c r="C19"/>
  <c r="D16"/>
  <c r="C16"/>
  <c r="D14"/>
  <c r="C14"/>
  <c r="D12"/>
  <c r="C12"/>
  <c r="D11"/>
  <c r="C11"/>
  <c r="C22" l="1"/>
  <c r="C10" s="1"/>
  <c r="G697" i="8" l="1"/>
  <c r="G696" s="1"/>
  <c r="G695" s="1"/>
  <c r="G691"/>
  <c r="G690" s="1"/>
  <c r="G689" s="1"/>
  <c r="G676"/>
  <c r="G675" s="1"/>
  <c r="G674" s="1"/>
  <c r="G668"/>
  <c r="G665" s="1"/>
  <c r="G663"/>
  <c r="G662" s="1"/>
  <c r="G657"/>
  <c r="G656" s="1"/>
  <c r="G654"/>
  <c r="G653" s="1"/>
  <c r="G652" s="1"/>
  <c r="G650"/>
  <c r="G649" s="1"/>
  <c r="G648" s="1"/>
  <c r="G646"/>
  <c r="F646"/>
  <c r="F645" s="1"/>
  <c r="F642" s="1"/>
  <c r="F641" s="1"/>
  <c r="F640" s="1"/>
  <c r="G645"/>
  <c r="G643"/>
  <c r="G638"/>
  <c r="G637" s="1"/>
  <c r="G636" s="1"/>
  <c r="G632"/>
  <c r="G631" s="1"/>
  <c r="G630" s="1"/>
  <c r="G628"/>
  <c r="G624"/>
  <c r="F624"/>
  <c r="F623" s="1"/>
  <c r="F622" s="1"/>
  <c r="F621" s="1"/>
  <c r="G616"/>
  <c r="G614"/>
  <c r="G610"/>
  <c r="G607"/>
  <c r="G606" s="1"/>
  <c r="G602"/>
  <c r="G601" s="1"/>
  <c r="G599"/>
  <c r="G597"/>
  <c r="G591"/>
  <c r="G590" s="1"/>
  <c r="G589" s="1"/>
  <c r="G588" s="1"/>
  <c r="G587" s="1"/>
  <c r="G582"/>
  <c r="G579"/>
  <c r="F579"/>
  <c r="F575" s="1"/>
  <c r="G576"/>
  <c r="G573"/>
  <c r="G572" s="1"/>
  <c r="F573"/>
  <c r="F572" s="1"/>
  <c r="G564"/>
  <c r="G560"/>
  <c r="G556"/>
  <c r="G555" s="1"/>
  <c r="G549"/>
  <c r="G547"/>
  <c r="G545"/>
  <c r="G543"/>
  <c r="G538"/>
  <c r="G536"/>
  <c r="G534"/>
  <c r="F534"/>
  <c r="G532"/>
  <c r="G530"/>
  <c r="G528"/>
  <c r="G526"/>
  <c r="F526"/>
  <c r="G522"/>
  <c r="F522"/>
  <c r="G521"/>
  <c r="F521"/>
  <c r="G518"/>
  <c r="G516"/>
  <c r="G514"/>
  <c r="G508"/>
  <c r="G507" s="1"/>
  <c r="G506" s="1"/>
  <c r="G505" s="1"/>
  <c r="G499"/>
  <c r="G498" s="1"/>
  <c r="G496"/>
  <c r="G493"/>
  <c r="G490"/>
  <c r="G488"/>
  <c r="G485"/>
  <c r="G483"/>
  <c r="G479"/>
  <c r="G478" s="1"/>
  <c r="G474"/>
  <c r="G473" s="1"/>
  <c r="G472" s="1"/>
  <c r="G471" s="1"/>
  <c r="G460"/>
  <c r="G459" s="1"/>
  <c r="G458" s="1"/>
  <c r="G457" s="1"/>
  <c r="F460"/>
  <c r="F459" s="1"/>
  <c r="F458" s="1"/>
  <c r="F457" s="1"/>
  <c r="G455"/>
  <c r="F455"/>
  <c r="G453"/>
  <c r="F453"/>
  <c r="G451"/>
  <c r="G449"/>
  <c r="G447"/>
  <c r="G445"/>
  <c r="F445"/>
  <c r="G439"/>
  <c r="G438" s="1"/>
  <c r="G437" s="1"/>
  <c r="G436" s="1"/>
  <c r="F439"/>
  <c r="F438" s="1"/>
  <c r="F437" s="1"/>
  <c r="F436" s="1"/>
  <c r="G434"/>
  <c r="F434"/>
  <c r="G432"/>
  <c r="F432"/>
  <c r="G430"/>
  <c r="F430"/>
  <c r="G429"/>
  <c r="G428" s="1"/>
  <c r="F429"/>
  <c r="F428" s="1"/>
  <c r="G425"/>
  <c r="G424" s="1"/>
  <c r="F425"/>
  <c r="F424" s="1"/>
  <c r="G422"/>
  <c r="G421" s="1"/>
  <c r="F422"/>
  <c r="F421" s="1"/>
  <c r="G419"/>
  <c r="F419"/>
  <c r="G417"/>
  <c r="F417"/>
  <c r="G416"/>
  <c r="G415" s="1"/>
  <c r="F416"/>
  <c r="G413"/>
  <c r="G412" s="1"/>
  <c r="F413"/>
  <c r="F412" s="1"/>
  <c r="G410"/>
  <c r="F410"/>
  <c r="G408"/>
  <c r="F408"/>
  <c r="G403"/>
  <c r="G402" s="1"/>
  <c r="G401" s="1"/>
  <c r="G399"/>
  <c r="G397"/>
  <c r="G395"/>
  <c r="G393"/>
  <c r="G391"/>
  <c r="G386"/>
  <c r="G384"/>
  <c r="G379"/>
  <c r="G378" s="1"/>
  <c r="G377" s="1"/>
  <c r="G375"/>
  <c r="F375"/>
  <c r="F374" s="1"/>
  <c r="F373" s="1"/>
  <c r="F372" s="1"/>
  <c r="G370"/>
  <c r="G369" s="1"/>
  <c r="G368" s="1"/>
  <c r="F370"/>
  <c r="F369" s="1"/>
  <c r="F368" s="1"/>
  <c r="G364"/>
  <c r="G363" s="1"/>
  <c r="G362" s="1"/>
  <c r="G360"/>
  <c r="F360"/>
  <c r="G359"/>
  <c r="G358" s="1"/>
  <c r="F359"/>
  <c r="F358" s="1"/>
  <c r="G354"/>
  <c r="G353" s="1"/>
  <c r="G352" s="1"/>
  <c r="F354"/>
  <c r="F353" s="1"/>
  <c r="F352" s="1"/>
  <c r="G347"/>
  <c r="G346" s="1"/>
  <c r="G345" s="1"/>
  <c r="G344" s="1"/>
  <c r="G342"/>
  <c r="G341" s="1"/>
  <c r="G340" s="1"/>
  <c r="G338"/>
  <c r="G337" s="1"/>
  <c r="G336" s="1"/>
  <c r="G333"/>
  <c r="G331"/>
  <c r="G329"/>
  <c r="G327"/>
  <c r="G324"/>
  <c r="G320"/>
  <c r="G319" s="1"/>
  <c r="G318" s="1"/>
  <c r="G315"/>
  <c r="G313"/>
  <c r="G311"/>
  <c r="G309"/>
  <c r="G305"/>
  <c r="G304" s="1"/>
  <c r="G303" s="1"/>
  <c r="G294"/>
  <c r="G292"/>
  <c r="G289"/>
  <c r="G279"/>
  <c r="G278" s="1"/>
  <c r="G277" s="1"/>
  <c r="G273"/>
  <c r="G272" s="1"/>
  <c r="G269"/>
  <c r="G268" s="1"/>
  <c r="G267" s="1"/>
  <c r="G265"/>
  <c r="G264" s="1"/>
  <c r="G263" s="1"/>
  <c r="G260"/>
  <c r="G254"/>
  <c r="G252"/>
  <c r="G250"/>
  <c r="G248"/>
  <c r="G246"/>
  <c r="G244"/>
  <c r="G242"/>
  <c r="G240"/>
  <c r="G238"/>
  <c r="G236"/>
  <c r="G234"/>
  <c r="G232"/>
  <c r="G230"/>
  <c r="G228"/>
  <c r="G226"/>
  <c r="G224"/>
  <c r="G220"/>
  <c r="G216"/>
  <c r="G214"/>
  <c r="G212"/>
  <c r="G206"/>
  <c r="G205" s="1"/>
  <c r="G203"/>
  <c r="G202" s="1"/>
  <c r="G200"/>
  <c r="G199" s="1"/>
  <c r="F196"/>
  <c r="F193" s="1"/>
  <c r="G193"/>
  <c r="G191"/>
  <c r="F191"/>
  <c r="G186"/>
  <c r="G184"/>
  <c r="G178"/>
  <c r="G174"/>
  <c r="F174"/>
  <c r="G172"/>
  <c r="F172"/>
  <c r="G169"/>
  <c r="G167"/>
  <c r="G163"/>
  <c r="G161"/>
  <c r="F161"/>
  <c r="F160" s="1"/>
  <c r="G157"/>
  <c r="G155"/>
  <c r="F155"/>
  <c r="F154" s="1"/>
  <c r="G150"/>
  <c r="G148"/>
  <c r="G146"/>
  <c r="G144"/>
  <c r="G142"/>
  <c r="G140"/>
  <c r="G134"/>
  <c r="G132"/>
  <c r="G127"/>
  <c r="G125"/>
  <c r="G123"/>
  <c r="G121"/>
  <c r="G119"/>
  <c r="G117"/>
  <c r="G115"/>
  <c r="G113"/>
  <c r="G111"/>
  <c r="G107"/>
  <c r="G106" s="1"/>
  <c r="F107"/>
  <c r="F106" s="1"/>
  <c r="F105" s="1"/>
  <c r="G103"/>
  <c r="G99"/>
  <c r="F99"/>
  <c r="F98" s="1"/>
  <c r="F97" s="1"/>
  <c r="F96" s="1"/>
  <c r="G93"/>
  <c r="G92" s="1"/>
  <c r="G89"/>
  <c r="G87"/>
  <c r="G82"/>
  <c r="G80"/>
  <c r="G78"/>
  <c r="G75"/>
  <c r="G71"/>
  <c r="G69"/>
  <c r="G67"/>
  <c r="G62"/>
  <c r="G61" s="1"/>
  <c r="G58"/>
  <c r="G55"/>
  <c r="G52"/>
  <c r="G49"/>
  <c r="G45"/>
  <c r="G41"/>
  <c r="G40" s="1"/>
  <c r="G39" s="1"/>
  <c r="G34"/>
  <c r="G33" s="1"/>
  <c r="G32" s="1"/>
  <c r="G31" s="1"/>
  <c r="G29"/>
  <c r="G28" s="1"/>
  <c r="G27" s="1"/>
  <c r="G25"/>
  <c r="G21"/>
  <c r="G19"/>
  <c r="G17"/>
  <c r="G15"/>
  <c r="G14" s="1"/>
  <c r="G13" s="1"/>
  <c r="G12" s="1"/>
  <c r="G11" s="1"/>
  <c r="D53" i="4"/>
  <c r="G383" i="8" l="1"/>
  <c r="G382" s="1"/>
  <c r="G381" s="1"/>
  <c r="G390"/>
  <c r="G389" s="1"/>
  <c r="F620"/>
  <c r="G623"/>
  <c r="G66"/>
  <c r="G444"/>
  <c r="G443" s="1"/>
  <c r="G442" s="1"/>
  <c r="G513"/>
  <c r="G512" s="1"/>
  <c r="G511" s="1"/>
  <c r="G525"/>
  <c r="G524" s="1"/>
  <c r="G520" s="1"/>
  <c r="G542"/>
  <c r="G541" s="1"/>
  <c r="G540" s="1"/>
  <c r="G596"/>
  <c r="G595" s="1"/>
  <c r="G594" s="1"/>
  <c r="G609"/>
  <c r="G44"/>
  <c r="G51"/>
  <c r="G86"/>
  <c r="G85" s="1"/>
  <c r="G84" s="1"/>
  <c r="G131"/>
  <c r="G130" s="1"/>
  <c r="G129" s="1"/>
  <c r="G154"/>
  <c r="G160"/>
  <c r="G190"/>
  <c r="G211"/>
  <c r="G210" s="1"/>
  <c r="G209" s="1"/>
  <c r="G323"/>
  <c r="G322" s="1"/>
  <c r="G317" s="1"/>
  <c r="F444"/>
  <c r="F443" s="1"/>
  <c r="F442" s="1"/>
  <c r="G487"/>
  <c r="G688"/>
  <c r="G687" s="1"/>
  <c r="F407"/>
  <c r="F427"/>
  <c r="G110"/>
  <c r="G109" s="1"/>
  <c r="G105" s="1"/>
  <c r="G308"/>
  <c r="G307" s="1"/>
  <c r="G351"/>
  <c r="G350" s="1"/>
  <c r="G374"/>
  <c r="G373" s="1"/>
  <c r="G407"/>
  <c r="G406" s="1"/>
  <c r="G427"/>
  <c r="G482"/>
  <c r="F525"/>
  <c r="F524" s="1"/>
  <c r="F520" s="1"/>
  <c r="F510" s="1"/>
  <c r="G642"/>
  <c r="G198"/>
  <c r="F415"/>
  <c r="G77"/>
  <c r="G98"/>
  <c r="G97" s="1"/>
  <c r="G96" s="1"/>
  <c r="F171"/>
  <c r="F159" s="1"/>
  <c r="F153" s="1"/>
  <c r="F95" s="1"/>
  <c r="G171"/>
  <c r="G159" s="1"/>
  <c r="G153" s="1"/>
  <c r="F190"/>
  <c r="F189" s="1"/>
  <c r="F188" s="1"/>
  <c r="G288"/>
  <c r="G287" s="1"/>
  <c r="G281" s="1"/>
  <c r="F571"/>
  <c r="F570" s="1"/>
  <c r="F569" s="1"/>
  <c r="G641"/>
  <c r="G640" s="1"/>
  <c r="G271"/>
  <c r="G302"/>
  <c r="G335"/>
  <c r="G492"/>
  <c r="G559"/>
  <c r="G575"/>
  <c r="G571" s="1"/>
  <c r="G570" s="1"/>
  <c r="G569" s="1"/>
  <c r="G605"/>
  <c r="G604" s="1"/>
  <c r="G593" s="1"/>
  <c r="G586" s="1"/>
  <c r="G622"/>
  <c r="G621" s="1"/>
  <c r="G554"/>
  <c r="G553" s="1"/>
  <c r="F351"/>
  <c r="F350" s="1"/>
  <c r="G388"/>
  <c r="G372" s="1"/>
  <c r="G661"/>
  <c r="G660" s="1"/>
  <c r="G659" s="1"/>
  <c r="E52" i="4"/>
  <c r="D51"/>
  <c r="C51"/>
  <c r="E50"/>
  <c r="E49"/>
  <c r="D48"/>
  <c r="C48"/>
  <c r="E47"/>
  <c r="E46"/>
  <c r="D45"/>
  <c r="C45"/>
  <c r="E45" s="1"/>
  <c r="C44"/>
  <c r="E44" s="1"/>
  <c r="E43"/>
  <c r="E42"/>
  <c r="D41"/>
  <c r="E41" s="1"/>
  <c r="C41"/>
  <c r="E40"/>
  <c r="E39" s="1"/>
  <c r="D39"/>
  <c r="C39"/>
  <c r="E38"/>
  <c r="E37"/>
  <c r="D36"/>
  <c r="C36"/>
  <c r="E35"/>
  <c r="E34"/>
  <c r="E33"/>
  <c r="E32"/>
  <c r="D31"/>
  <c r="C31"/>
  <c r="E30"/>
  <c r="E29"/>
  <c r="E28"/>
  <c r="C27"/>
  <c r="E27" s="1"/>
  <c r="D26"/>
  <c r="C26"/>
  <c r="E25"/>
  <c r="E24"/>
  <c r="E23"/>
  <c r="E22"/>
  <c r="E21"/>
  <c r="D20"/>
  <c r="E20" s="1"/>
  <c r="C20"/>
  <c r="E19"/>
  <c r="D18"/>
  <c r="C18"/>
  <c r="E17"/>
  <c r="D16"/>
  <c r="E16" s="1"/>
  <c r="C16"/>
  <c r="E15"/>
  <c r="E14"/>
  <c r="E13"/>
  <c r="E12"/>
  <c r="E11"/>
  <c r="E10"/>
  <c r="D9"/>
  <c r="C9"/>
  <c r="F37" i="8" l="1"/>
  <c r="G65"/>
  <c r="G510"/>
  <c r="G504" s="1"/>
  <c r="G189"/>
  <c r="G405"/>
  <c r="G367" s="1"/>
  <c r="G43"/>
  <c r="G38" s="1"/>
  <c r="F504"/>
  <c r="G620"/>
  <c r="G481"/>
  <c r="G477" s="1"/>
  <c r="G476" s="1"/>
  <c r="G470" s="1"/>
  <c r="F406"/>
  <c r="F405" s="1"/>
  <c r="F367" s="1"/>
  <c r="G188"/>
  <c r="G95"/>
  <c r="C53" i="4"/>
  <c r="E18"/>
  <c r="E26"/>
  <c r="E31"/>
  <c r="E36"/>
  <c r="E48"/>
  <c r="E51"/>
  <c r="E53"/>
  <c r="E9"/>
  <c r="F700" i="8" l="1"/>
  <c r="G37"/>
  <c r="G700" s="1"/>
  <c r="D56" i="4" l="1"/>
  <c r="C56" l="1"/>
  <c r="E56" l="1"/>
</calcChain>
</file>

<file path=xl/sharedStrings.xml><?xml version="1.0" encoding="utf-8"?>
<sst xmlns="http://schemas.openxmlformats.org/spreadsheetml/2006/main" count="3189" uniqueCount="957">
  <si>
    <t>Код бюджетной классификации РФ</t>
  </si>
  <si>
    <t>Наименование показателя</t>
  </si>
  <si>
    <t>Процент исполнения</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</si>
  <si>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</si>
  <si>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</si>
  <si>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</si>
  <si>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</si>
  <si>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</si>
  <si>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</si>
  <si>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0104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</si>
  <si>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</si>
  <si>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0106</t>
  </si>
  <si>
    <t>Обеспечение деятельности финансовых, налоговых и таможенных органов и органов финансового (финансово-бюджетного) надзора</t>
  </si>
  <si>
    <t>0111</t>
  </si>
  <si>
    <t>Резервные фонды</t>
  </si>
  <si>
    <t>0113</t>
  </si>
  <si>
    <t>Другие общегосударственные вопросы</t>
  </si>
  <si>
    <t>0200</t>
  </si>
  <si>
    <t>Национальная оборона</t>
  </si>
  <si>
    <t>0204</t>
  </si>
  <si>
    <t>Мобилизационная подготовка экономики</t>
  </si>
  <si>
    <t>0300</t>
  </si>
  <si>
    <t>Национальная безопасность и правоохранительная деятельность</t>
  </si>
  <si>
    <t>0309</t>
  </si>
  <si>
    <t>Защита населения и территории от последствий чрезвычайных ситуаций природного и техногенного характера, гражданская оборона</t>
  </si>
  <si>
    <t>0400</t>
  </si>
  <si>
    <t>Национальная экономика</t>
  </si>
  <si>
    <t>0405</t>
  </si>
  <si>
    <t>Сельское хозяйство и рыболовство</t>
  </si>
  <si>
    <t>0406</t>
  </si>
  <si>
    <t>Водное хозяйство</t>
  </si>
  <si>
    <t>0408</t>
  </si>
  <si>
    <t>Транспорт</t>
  </si>
  <si>
    <t>0409</t>
  </si>
  <si>
    <t>Дорожное хозяйство</t>
  </si>
  <si>
    <t>0412</t>
  </si>
  <si>
    <t>Другие вопросы в области национальной экономики</t>
  </si>
  <si>
    <t>0500</t>
  </si>
  <si>
    <t>Жилищно-коммунальное хозяйство</t>
  </si>
  <si>
    <t>0501</t>
  </si>
  <si>
    <t>Жилищное хозяйство</t>
  </si>
  <si>
    <t>0502</t>
  </si>
  <si>
    <t>Коммунальное хозяйство</t>
  </si>
  <si>
    <t>0503</t>
  </si>
  <si>
    <t>Благоустройство</t>
  </si>
  <si>
    <t>0505</t>
  </si>
  <si>
    <t xml:space="preserve">Другие вопросы  в области жилищно-коммунального хозяйства </t>
  </si>
  <si>
    <t>0700</t>
  </si>
  <si>
    <t>Образование</t>
  </si>
  <si>
    <t>0701</t>
  </si>
  <si>
    <t>Дошкольное образование</t>
  </si>
  <si>
    <t>0702</t>
  </si>
  <si>
    <t>Общее образование</t>
  </si>
  <si>
    <t>0707</t>
  </si>
  <si>
    <t>Молодежная политика и оздоровление детей</t>
  </si>
  <si>
    <t>0709</t>
  </si>
  <si>
    <t>Другие вопросы в области образования</t>
  </si>
  <si>
    <t>0800</t>
  </si>
  <si>
    <t>Культура, кинематография</t>
  </si>
  <si>
    <t>0801</t>
  </si>
  <si>
    <t xml:space="preserve">Культура </t>
  </si>
  <si>
    <t>0804</t>
  </si>
  <si>
    <t>Другие вопросы  в области культуры, кинематографии</t>
  </si>
  <si>
    <t>0900</t>
  </si>
  <si>
    <t>Здравоохранение</t>
  </si>
  <si>
    <t>0909</t>
  </si>
  <si>
    <t>Другие вопросы в области здравоохранения</t>
  </si>
  <si>
    <t>1000</t>
  </si>
  <si>
    <t>Социальная политика</t>
  </si>
  <si>
    <t>1001</t>
  </si>
  <si>
    <t>Пенсионное обеспечение</t>
  </si>
  <si>
    <t>1003</t>
  </si>
  <si>
    <t>Социальное обеспечение населения</t>
  </si>
  <si>
    <t>1004</t>
  </si>
  <si>
    <t>Охрана семьи  и детства</t>
  </si>
  <si>
    <t>1100</t>
  </si>
  <si>
    <t>Физическая культура и спорт</t>
  </si>
  <si>
    <t>1101</t>
  </si>
  <si>
    <t xml:space="preserve">Физическая культура </t>
  </si>
  <si>
    <t>1102</t>
  </si>
  <si>
    <t>Массовый спорт</t>
  </si>
  <si>
    <t>1200</t>
  </si>
  <si>
    <t>Средства массовой информации</t>
  </si>
  <si>
    <t>1201</t>
  </si>
  <si>
    <t>Телевидение и радиовещание</t>
  </si>
  <si>
    <t>1202</t>
  </si>
  <si>
    <t>Периодическая печать и издательства</t>
  </si>
  <si>
    <t>1300</t>
  </si>
  <si>
    <t>Обслуживание государственного и муниципального долга</t>
  </si>
  <si>
    <t>1301</t>
  </si>
  <si>
    <t>Обслуживание государственного внутреннего и муниципального долга</t>
  </si>
  <si>
    <t>9800</t>
  </si>
  <si>
    <t>ВСЕГО РАСХОДОВ</t>
  </si>
  <si>
    <t>7980</t>
  </si>
  <si>
    <t>ПРОФИЦИТ БЮДЖЕТА (со знаком "плюс")                                              ДЕФИЦИТ БЮДЖЕТА (со знаком "минус")</t>
  </si>
  <si>
    <t>тыс.руб</t>
  </si>
  <si>
    <t>Код источника по бюджетной классификации</t>
  </si>
  <si>
    <t>000 01 00 00 00 00 0000 000</t>
  </si>
  <si>
    <t xml:space="preserve">ИСТОЧНИКИ ВНУТРЕННЕГО ФИНАНСИРОВАНИЯ ДЕФИЦИТОВ БЮДЖЕТОВ </t>
  </si>
  <si>
    <t>000 01 02 00 00 00 0000 000</t>
  </si>
  <si>
    <t>Кредиты кредитных организаций в валюте  Российской Федерации</t>
  </si>
  <si>
    <t>000 01 03 00 00 00 0000 000</t>
  </si>
  <si>
    <t>Бюджетные кредиты от других бюджетов бюджетной системы Российской Федерации</t>
  </si>
  <si>
    <t>000 01 05 00 00 00 0000 000</t>
  </si>
  <si>
    <t>Изменение остатков средств на счетах по учету средств бюджета</t>
  </si>
  <si>
    <t>000 01 05 02 00 00 0000 600</t>
  </si>
  <si>
    <t>Уменьшение прочих остатков средств бюджетов</t>
  </si>
  <si>
    <t>000 01 05 02 01 00 0000 610</t>
  </si>
  <si>
    <t>Уменьшение прочих остатков денежных средств бюджетов</t>
  </si>
  <si>
    <t>Уменьшение прочих остатков денежных средств бюджетов городских округов</t>
  </si>
  <si>
    <t>000 01 06 00 00 00 0000 000</t>
  </si>
  <si>
    <t>Иные источники внутреннего финансирования дефицитов бюджетов</t>
  </si>
  <si>
    <t>Социально-культурная сфера</t>
  </si>
  <si>
    <t xml:space="preserve">Исполнено                   </t>
  </si>
  <si>
    <t>к решению Благовещенской</t>
  </si>
  <si>
    <t>городской Думы</t>
  </si>
  <si>
    <t xml:space="preserve">План </t>
  </si>
  <si>
    <t>Исполнение источников финансирования дефицита городского бюджета за  2015 год 
по кодам классификации источников финансирования дефицитов бюджетов</t>
  </si>
  <si>
    <t>Исполнено</t>
  </si>
  <si>
    <t>Приложение № 1</t>
  </si>
  <si>
    <t xml:space="preserve">к решению Благовещенской </t>
  </si>
  <si>
    <t>Исполнение доходов городского бюджета  за  2015 год 
по кодам классификации доходов бюджетов</t>
  </si>
  <si>
    <t>Исполнение  расходов городского бюджета за  2015 год 
по разделам и подразделам  классификации расходов бюджетов</t>
  </si>
  <si>
    <t>Приложение № 4</t>
  </si>
  <si>
    <t xml:space="preserve">городской Думы </t>
  </si>
  <si>
    <t xml:space="preserve">Исполнено </t>
  </si>
  <si>
    <t>Приложение № 3</t>
  </si>
  <si>
    <t>тыс. руб.</t>
  </si>
  <si>
    <t>Код расхода по бюджетной классификации</t>
  </si>
  <si>
    <t>Наименование</t>
  </si>
  <si>
    <t>КВСР</t>
  </si>
  <si>
    <t>КФСР</t>
  </si>
  <si>
    <t>КЦСР</t>
  </si>
  <si>
    <t>ВР</t>
  </si>
  <si>
    <t>всего</t>
  </si>
  <si>
    <t>исполнено</t>
  </si>
  <si>
    <t>Благовещенская городская Дума</t>
  </si>
  <si>
    <t>001</t>
  </si>
  <si>
    <t>Непрограммные расходы</t>
  </si>
  <si>
    <t>00 0 0000</t>
  </si>
  <si>
    <t>Председатель представительного органа муниципального образования</t>
  </si>
  <si>
    <t>00 0 0002</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</si>
  <si>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</si>
  <si>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Заместитель председателя представительного органа муниципального образования</t>
  </si>
  <si>
    <t>00 0 0003</t>
  </si>
  <si>
    <t>Депутаты  представительного органа муниципального образования</t>
  </si>
  <si>
    <t>00 0 0004</t>
  </si>
  <si>
    <t>Обеспечение деятельности Благовещенской городской Думы</t>
  </si>
  <si>
    <t>00 0 0005</t>
  </si>
  <si>
    <t>Закупка товаров, работ и услуг для государственных(муниципальных) нужд</t>
  </si>
  <si>
    <t>Иные бюджетные ассигнования</t>
  </si>
  <si>
    <t>Компенсация расходов, связанных с депутатской деятельностью</t>
  </si>
  <si>
    <t>00 0 0006</t>
  </si>
  <si>
    <t>Финансовое обеспечение поощрений за заслуги перед муниципальным образованием городом Благовещенском</t>
  </si>
  <si>
    <t>00 0 8011</t>
  </si>
  <si>
    <t>Социальное обеспечение и иные выплаты населению</t>
  </si>
  <si>
    <t xml:space="preserve">Единовременная денежная выплата лицам, награжденным медалью «За заслуги перед городом Благовещенском» </t>
  </si>
  <si>
    <t xml:space="preserve">001 </t>
  </si>
  <si>
    <t>00 0 8010</t>
  </si>
  <si>
    <t/>
  </si>
  <si>
    <t>Администрация города Благовещенска</t>
  </si>
  <si>
    <t>002</t>
  </si>
  <si>
    <t>Функционирование  высшего должностного лица  субъекта  Российской Федерации и муниципального образования</t>
  </si>
  <si>
    <t>Глава муниципального образования</t>
  </si>
  <si>
    <t>00 0 0001</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</si>
  <si>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</si>
  <si>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0104</t>
  </si>
  <si>
    <t>Расходы на обеспечение функций исполнительно-распорядительного, контрольного органов муниципального образования</t>
  </si>
  <si>
    <t>00 0 0007</t>
  </si>
  <si>
    <t>Резервный фонд администрации города Благовещенска</t>
  </si>
  <si>
    <t>00 0 2001</t>
  </si>
  <si>
    <t>Расходы на выполнение государственных полномочий</t>
  </si>
  <si>
    <t xml:space="preserve">002 </t>
  </si>
  <si>
    <t>00 1 0000</t>
  </si>
  <si>
    <t>Организация и осуществление деятельности по опеке и попечительству в отношении совершеннолетних лиц,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«Обеспечение реализации основных направлений государственной политики в сфере реализации государственной программы» государственной программы «Развитие здравоохранения Амурской области на 2014 – 2020 годы»</t>
  </si>
  <si>
    <t>00 1 8736</t>
  </si>
  <si>
    <t>100</t>
  </si>
  <si>
    <t>200</t>
  </si>
  <si>
    <t>Выполнение государственных функций по организационному обеспечению деятельности административных комиссий области в рамках подпрограммы «Обеспечение реализации основных направлений государственной политики в отдельных сферах государственного управления на территории области" государственной программы «Повышение эффективности деятельности органов государственной власти и управления Амурской области на 2014 – 2020 годы»</t>
  </si>
  <si>
    <t>00 1 8843</t>
  </si>
  <si>
    <t>Организация деятельности комиссий по делам несовершеннолетних и защите их прав в рамках подпрограммы «Развитие системы защиты прав детей» государственной программы «Развитие образования Амурской области на 2014 – 2020 годы»</t>
  </si>
  <si>
    <t>00 1 8729</t>
  </si>
  <si>
    <t>Субсидии на софинансирование расходных обязательств по выполнению полномочий органов местного самоуправления по вопросам местного значения</t>
  </si>
  <si>
    <t>00 2 0000</t>
  </si>
  <si>
    <t xml:space="preserve"> Поощрение достижения наилучших значений показателей деятельности органов местного самоуправления муниципальных районов и городских округов</t>
  </si>
  <si>
    <t>00 2 8745</t>
  </si>
  <si>
    <t xml:space="preserve">Расходы на оплату органами местного самоуправления членских и целевых взносов </t>
  </si>
  <si>
    <t>00 0 6025</t>
  </si>
  <si>
    <t>Предоставление субсидий бюджетным, автономным
учреждениям и иным некоммерческим организациям</t>
  </si>
  <si>
    <t>Расходы на обеспечение деятельности (оказания услуг, выполнение работ) муниципальных организаций  (учреждений)</t>
  </si>
  <si>
    <t>00 0 1059</t>
  </si>
  <si>
    <t>Расходы  на оплату исполнительных документов</t>
  </si>
  <si>
    <t>00 0 7002</t>
  </si>
  <si>
    <t>Муниципальная программа "Развитие информационного общества города Благовещенска на 2015-2020 годы"</t>
  </si>
  <si>
    <t>10 0 0000</t>
  </si>
  <si>
    <t>Обеспечение мероприятий в сфере информационных технологий</t>
  </si>
  <si>
    <t>10 0 1030</t>
  </si>
  <si>
    <t>Расходы на обеспечение деятельности (оказание услуг, выполнение работ) муниципальных организаций (учреждений)</t>
  </si>
  <si>
    <t>10 0 1059</t>
  </si>
  <si>
    <t>Предоставление субсидий бюджетным, автономным учреждениям и иным некоммерческим организациям</t>
  </si>
  <si>
    <t>Капитальный ремонт помещения, расположенного по адресу: ул.50 лет Октября, 8/2 (в т.ч. проектные работы)</t>
  </si>
  <si>
    <t>10 0 4022</t>
  </si>
  <si>
    <t>Техническая зашита информации</t>
  </si>
  <si>
    <t>00 0 0008</t>
  </si>
  <si>
    <t>Мобилизационная подготовка</t>
  </si>
  <si>
    <t>00 0 0009</t>
  </si>
  <si>
    <t>Иной межбюджетный трансферт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t>
  </si>
  <si>
    <t>00 2 5104</t>
  </si>
  <si>
    <t>Муниципальная программа "Обеспечение безопасности жизнедеятельности населения и территории города Благовещенска на 2015-2020 годы"</t>
  </si>
  <si>
    <t>08 0 0000</t>
  </si>
  <si>
    <t>Подпрограмма "Охрана окружающей среды и обеспечение экологической безопасности населения города Благовещенска"</t>
  </si>
  <si>
    <t>08 4 0000</t>
  </si>
  <si>
    <t xml:space="preserve">Берегоукрепление и реконструкция набережной р. Амур, г. Благовещенск </t>
  </si>
  <si>
    <t>08 4 4002</t>
  </si>
  <si>
    <t>Капитальные вложения в объекты недвижимого имущества государственной (муниципальной) собственности</t>
  </si>
  <si>
    <t xml:space="preserve">Разработка проектно-сметной документации на осуществление комплекса мер капитального характера по предотвращению подтопления территории г.Благовещенска в районе Асташинских озер </t>
  </si>
  <si>
    <t>08 4 4021</t>
  </si>
  <si>
    <t>Капитальные вложения в объекты муниципальной собственности подпрограммы «Развитие водохозяйственного комплекса и охрана окружающей среды в Амурской области» государственной программы «Охрана окружающей среды в Амурской области на 2014-2020 годы» в рамках подпрограммы «Охрана окружающей среды и обеспечение экологической безопасности населения города Благовещенска» муниципальной программы «Обеспечение безопасности жизнедеятельности населения и территории города Благовещенска на 2015-2020 годы»</t>
  </si>
  <si>
    <t>08 4 8711</t>
  </si>
  <si>
    <t>800</t>
  </si>
  <si>
    <t>Муниципальная программа "Развитие транспортной системы города Благовещенска на 2015-2020 годы"</t>
  </si>
  <si>
    <t>02 0 0000</t>
  </si>
  <si>
    <t>Подпрограмма "Развитие пассажирского транспорта в городе Благовещенске"</t>
  </si>
  <si>
    <t>02 2 0000</t>
  </si>
  <si>
    <t>Мероприятия, направленные на адаптацию с учетом нужд инвалидов и других маломобильных групп населения транспортной инфраструктурой по мероприятиям подпрограммы «Реабилитация и обеспечение жизнедеятельности инвалидов в Амурской области» государственной программы «Развитие системы социальной защиты населения Амурской области на 2014-2020 гг.» в рамках подпрограммы «Развитие пассажирского транспорта в городе Благовещенске» муниципальной программы «Развитие транспортной системы города Благовещенска на 2015-2020 годы»</t>
  </si>
  <si>
    <t>02 2 1026</t>
  </si>
  <si>
    <t>02 2 1059</t>
  </si>
  <si>
    <t>Мероприятия государственной программы Российской Федерации "Доступная среда" на 2011-2015 годы подпрограммы "Реабилитация и обеспечение жизнедеятельности инвалидов в Амурской области" государственной программы "Развитие системы социальной защиты населения Амурской области на 2014-2020 гг." в рамках подпрограммы "Развитие пассажирского транспорта в городе Благовещенске" муниципальной программы "Развитие транспортной системы города Благовещенска на 2015-2020 годы"</t>
  </si>
  <si>
    <t>02 2 5027</t>
  </si>
  <si>
    <t>Субсидии транспортным предприятиям на компенсацию  выпадающих доходов по тарифам, не обеспечивающим экономически обоснованные  затраты</t>
  </si>
  <si>
    <t>02 2 6002</t>
  </si>
  <si>
    <t>Субсидии транспортным предприятиям на возмещение затрат, не обеспеченных утвержденным экономически обоснованным тарифом, связанных с осуществлением перевозок пассажиров по нерентабельным муниципальным автобусным и (или) троллейбусным маршрутам регулярных перевозок в городском сообщении, включая садовые маршруты</t>
  </si>
  <si>
    <t>02 2 6003</t>
  </si>
  <si>
    <t>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 следующих к местам расположения садовых участков</t>
  </si>
  <si>
    <t>02 2 6004</t>
  </si>
  <si>
    <t>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 Зейская</t>
  </si>
  <si>
    <t>02 2 6005</t>
  </si>
  <si>
    <t>Субсидии транспортным предприятиям на возмещение  затрат, связанных с погашением кредита, оплатой лизинговых платежей за приобретаемые в муниципальную собственность транспортные средства, оборудование для участка технического обслуживания и ремонта с целью осуществления пассажирских перевозок</t>
  </si>
  <si>
    <t>02 2 6006</t>
  </si>
  <si>
    <t>Обеспечение беспрепятственного доступа инвалидов к услугам транспорта и транспортной инфраструктуре города Благовещенска</t>
  </si>
  <si>
    <t>02 2 1017</t>
  </si>
  <si>
    <t>Дорожное хозяйство (дорожные фонды)</t>
  </si>
  <si>
    <t>Подпрограмма "Осуществление дорожной деятельности в отношении автомобильных дорог общего пользования местного значения"</t>
  </si>
  <si>
    <t>02 1 0000</t>
  </si>
  <si>
    <t>Строительство дорог в районе "5-й стройки" для обеспечения транспортной инфраструктурой земельных участков, предоставленных многодетным семьям (проектные работы)</t>
  </si>
  <si>
    <t>02 1 4005</t>
  </si>
  <si>
    <t>Строительство дорог в Северном планировочном районе 4 км.Новотроицкого шоссе с обеспечением инженерной инфраструктурой земельных участков, предоставляемых многодетным семьям (проектные работы)</t>
  </si>
  <si>
    <t>02 1 4006</t>
  </si>
  <si>
    <t>Капитальный ремонт перекрестка ул.Мухина и ул.Игнатьевское шоссе (проектные работы)</t>
  </si>
  <si>
    <t>02 1 4007</t>
  </si>
  <si>
    <t>Капитальный ремонт ул.Мухина от ул.Пролетарская до ул.Зейская (проектные работы)</t>
  </si>
  <si>
    <t>02 1 4008</t>
  </si>
  <si>
    <t>Магистральные улицы Северного планировочного района г.Благовещенска, Амурская область (ул.Шафира, ул.Муравьева-Амурского, ул.Зелёная) (в т.ч. проектные работы)</t>
  </si>
  <si>
    <t>02 1 4032</t>
  </si>
  <si>
    <t>Строительство дорог в районе "5-ой стройки" для обеспечения транспортной инфраструктурой земельных участков, предоставленных многодетным семьям. Улица Центральная на участке от улицы Театральная до улицы Дальняя г.Благовещенска</t>
  </si>
  <si>
    <t>02 1 4041</t>
  </si>
  <si>
    <t>Строительство дорог в районе "5-ой стройки" для обеспечения транспортной инфраструктурой земельных участков, предоставленных многодетным семьям. Улица Ромашковая на участке от улицы Центральная до улицы Энтузиастов г.Благовещенск</t>
  </si>
  <si>
    <t>02 1 4042</t>
  </si>
  <si>
    <t>Магистральные улицы Северного жилого района г.Благовещенск, Амурская область (1-ая очередь ул. 50 лет Октября от ул.Кольцевой до ул.Школьной)</t>
  </si>
  <si>
    <t>02 1 4043</t>
  </si>
  <si>
    <t>Ремонт улично-дорожной сети города Благовещенска</t>
  </si>
  <si>
    <t>02 1 6009</t>
  </si>
  <si>
    <r>
      <t>Осуществление дорожной деятельности в отношении автомобильных дорог местного значения и сооружений на них по мероприятиям</t>
    </r>
    <r>
      <rPr>
        <b/>
        <sz val="11"/>
        <rFont val="Times New Roman"/>
        <family val="1"/>
        <charset val="204"/>
      </rPr>
      <t xml:space="preserve"> </t>
    </r>
    <r>
      <rPr>
        <sz val="11"/>
        <rFont val="Times New Roman"/>
        <family val="1"/>
        <charset val="204"/>
      </rPr>
      <t>подпрограммы «Развитие сети автомобильных дорог общего пользования Амурской области» государственной программы «Развитие транспортной системы Амурской области на 2014 – 2020 годы» в рамках подпрограммы «Осуществление дорожной деятельности в отношении автомобильных дорог общего пользования местного значения» муниципальной программы «Развитие транспортной системы города Благовещенска на 2015-2020 годы»</t>
    </r>
  </si>
  <si>
    <t>02 1 8748</t>
  </si>
  <si>
    <t>Муниципальная  программа "Развитие градостроительной деятельности и управление земельными ресурсами на территории муниципального образования города Благовещенска на 2015-2020 годы"</t>
  </si>
  <si>
    <t>11 0 0000</t>
  </si>
  <si>
    <t>Обеспечение мероприятий по землеустройству и землепользованию</t>
  </si>
  <si>
    <t>11 0 1024</t>
  </si>
  <si>
    <t>Обеспечение мероприятий по градостроительной деятельности</t>
  </si>
  <si>
    <t>11 0 1050</t>
  </si>
  <si>
    <t>Муниципальная программа "Экономическое развитие города Благовещенска на 2015-2020 годы"</t>
  </si>
  <si>
    <t>09 0 0000</t>
  </si>
  <si>
    <t>Подпрограмма "Развитие туризма в городе Благовещенске"</t>
  </si>
  <si>
    <t>09 1 0000</t>
  </si>
  <si>
    <t>Реконструкция канализационного коллектора от Северного жилого района до очистных сооружений канализации, г.Благовещенск, Амурская область 4-я очередь</t>
  </si>
  <si>
    <t>09 1 4010</t>
  </si>
  <si>
    <t>Очистные сооружения ливневой канализации центрально-исторического планировочного района г.Благовещенска  ( в т.ч. проектные работы)</t>
  </si>
  <si>
    <t>09 1 4014</t>
  </si>
  <si>
    <t>Инженерная инфраструктура туристко-развлекательной зоны "Золотая миля" (проектные работы)</t>
  </si>
  <si>
    <t>09 1 4057</t>
  </si>
  <si>
    <t>Реализация мероприятий подпрограммы "Развитие внутреннего и въездного туризма в Амурской области" государственной программы "Экономическое развитие и инновационная экономика Амурской области на 2014-2020 годы" в рамках подпрограммы "Развитие туризма в городе Благовещенске" муниципальной программы "Экономическое развитие города Благовещенска на 2015-2020 годы"</t>
  </si>
  <si>
    <t>09 1 5110</t>
  </si>
  <si>
    <t>09 1 8711</t>
  </si>
  <si>
    <t>Подпрограмма "Развитие малого и среднего предпринимательства"</t>
  </si>
  <si>
    <t>09 2 0000</t>
  </si>
  <si>
    <t>Организационная, информационная, консультационная поддержка, поддержка в области повышения инвестиционной активности в сфере малого и среднего предпринимательства</t>
  </si>
  <si>
    <t>09 2 1032</t>
  </si>
  <si>
    <r>
      <t>Государственная поддержка малого и среднего предпринимательства, включая крестьянские (фермерские) хозяйства по мероприятиям подпрограммы «Развитие субъектов малого и среднего предпринимательства на территории Амурской области»</t>
    </r>
    <r>
      <rPr>
        <b/>
        <sz val="11"/>
        <rFont val="Times New Roman"/>
        <family val="1"/>
        <charset val="204"/>
      </rPr>
      <t xml:space="preserve"> </t>
    </r>
    <r>
      <rPr>
        <sz val="11"/>
        <rFont val="Times New Roman"/>
        <family val="1"/>
        <charset val="204"/>
      </rPr>
      <t>государственной программы «Экономическое развитие и инновационная экономика Амурской области на 2014-2020 годы» в рамках подпрограммы «Развитие малого и среднего предпринимательства» муниципальной программы «Экономическое развитие города Благовещенска на 2015-2020 годы»</t>
    </r>
  </si>
  <si>
    <t>09 2 5064</t>
  </si>
  <si>
    <t>Гранты в форме субсидии начинающим субъектам малого предпринимательства</t>
  </si>
  <si>
    <t>09 2 8004</t>
  </si>
  <si>
    <t>Гранты в форме субсидий для субсидирования части затрат субъектов малого и среднего предпринимательства, связанных с приобретением оборудования в целях создания и (или) развития либо модернизации производства товаров (работ, услуг)</t>
  </si>
  <si>
    <t>09 2 8005</t>
  </si>
  <si>
    <t>Гранты в форме субсидий для субсидирования части затрат субъектов малого и среднего предпринимательства, связанных с уплатой процентов по кредитам, привлеченным в российских кредитных организациях на строительство (реконструкцию) для собственных нужд производственных зданий, строений и сооружений либо приобретение оборудования в целях создания и (или) развития, либо модернизации производства товаров (работ, услуг)</t>
  </si>
  <si>
    <t>09 2 8016</t>
  </si>
  <si>
    <t>Гранты в форме субсидий для субсидирования части затрат субъектов малого и среднего предпринимательства, связанных с уплатой первого взноса (аванса) при заключении договора (договоров) лизинга оборудования с российскими лизинговыми организациями в целях создания и (или) развития либо модернизации производства товаров (работ, услуг)</t>
  </si>
  <si>
    <t>09 2 8017</t>
  </si>
  <si>
    <r>
      <t>Поддержка и развитие субъектов малого и среднего предпринимательства, включая крестьянские (фермерские) хозяйства по мероприятиям подпрограммы «Развитие субъектов малого и среднего предпринимательства на территории Амурской области»</t>
    </r>
    <r>
      <rPr>
        <b/>
        <sz val="11"/>
        <rFont val="Times New Roman"/>
        <family val="1"/>
        <charset val="204"/>
      </rPr>
      <t xml:space="preserve"> </t>
    </r>
    <r>
      <rPr>
        <sz val="11"/>
        <rFont val="Times New Roman"/>
        <family val="1"/>
        <charset val="204"/>
      </rPr>
      <t>государственной программы «Экономическое развитие и инновационная экономика Амурской области на 2014-2020 годы» в рамках подпрограммы «Развитие малого и среднего предпринимательства» муниципальной программы «Экономическое развитие города Благовещенска на 2015-2020 годы»</t>
    </r>
  </si>
  <si>
    <t>09 2 8747</t>
  </si>
  <si>
    <t>Строительство здания бизнес-инкубатора (проектные работы)</t>
  </si>
  <si>
    <t>09 2 4020</t>
  </si>
  <si>
    <t xml:space="preserve">Жилищно-коммунальное хозяйство </t>
  </si>
  <si>
    <t xml:space="preserve">Жилищное  хозяйство </t>
  </si>
  <si>
    <t>Текущий ремонт муниципальных жилых помещений, не заселённых гражданами (за исключением жилых помещений маневренного фонда) по решениям суда</t>
  </si>
  <si>
    <t>00 0 7004</t>
  </si>
  <si>
    <t>Обеспечение мероприятий по переселению граждан из аварийного жилищного фонда в рамках подпрограммы "Переселение граждан из аварийного жилищного фонда, в том числе с учетом необходимости развития малоэтажного жилищного строительства на территории области" государственной программы "Обеспечение доступным и качественным жильем населения Амурской области на 2014-2020 годы"</t>
  </si>
  <si>
    <t>00 2 9603</t>
  </si>
  <si>
    <t>400</t>
  </si>
  <si>
    <t>00 2 9602</t>
  </si>
  <si>
    <t>Муниципальная программа "Развитие и модернизация жилищно-коммунального хозяйства, энергосбережение и повышение энергетической эффективности, благоустройства территории города Благовещенска на 2015-2020 годы"</t>
  </si>
  <si>
    <t>03 0 0000</t>
  </si>
  <si>
    <t>Подпрограмма "Повышение качества и надежности жилищно-коммунального обслуживания населения, обеспечение доступности коммунальных услуг"</t>
  </si>
  <si>
    <t>03 1 0000</t>
  </si>
  <si>
    <t>Текущий и капитальный ремонт выгребных ям, строительство и ремонт дворовых уборных и подъездных путей к ним в неблагоустроенном жилищном фонде</t>
  </si>
  <si>
    <t>03 1 6013</t>
  </si>
  <si>
    <t>Подпрограмма "Капитальный ремонт жилищного фонда города Благовещенска"</t>
  </si>
  <si>
    <t>03 3 0000</t>
  </si>
  <si>
    <t>Обеспечение мероприятия по капитальному ремонту общего имущества в многоквартирных домах</t>
  </si>
  <si>
    <t>03 3 1022</t>
  </si>
  <si>
    <t>Муниципальная адресная программа "Переселение граждан из аварийного жилищного фонда с учетом необходимости развития жилищного строительства на территории Амурской области в 2013-2017 годах"</t>
  </si>
  <si>
    <t>12 0 0000</t>
  </si>
  <si>
    <t>Многоквартирные жилые дома в 800 кв. г.Благовещенска</t>
  </si>
  <si>
    <t>12 0 4040</t>
  </si>
  <si>
    <t xml:space="preserve">Коммунальное хозяйство </t>
  </si>
  <si>
    <t>Муниципальная программа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</si>
  <si>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Выполнение работ по разработке схемы теплоснабжения города Благовещенска</t>
  </si>
  <si>
    <t>03 1 1057</t>
  </si>
  <si>
    <t>Строительство водопроводных сетей в районе "5 стройка"</t>
  </si>
  <si>
    <t>03 1 4009</t>
  </si>
  <si>
    <t>Строительство мусороперерабатывающего комплекса «БлагЭко» в г. Благовещенске, (II очередь) Амурская область</t>
  </si>
  <si>
    <t>03 1 4011</t>
  </si>
  <si>
    <t>Очистные сооружения ливневой канализации в Северном планировочном районе (проектные работы)</t>
  </si>
  <si>
    <t>03 1 4012</t>
  </si>
  <si>
    <t>Инженерная инфраструктура объектов Северного планировочного района г. Благовещенска I этап (в том числе проектные работы)</t>
  </si>
  <si>
    <t>03 1 4019</t>
  </si>
  <si>
    <t>Реконструкция очистных сооружений Северного жилого района, г.Благовещенск, Амурская область (в т.ч. проектные работы)</t>
  </si>
  <si>
    <t>03 1 4033</t>
  </si>
  <si>
    <t>Реконструкция канализационного коллектора от Северного жилого района до очистных сооружений канализации, г.Благовещенск, Амурская область 3-я очередь</t>
  </si>
  <si>
    <t>03 1 4034</t>
  </si>
  <si>
    <t>Строительство электрических сетей в Северном планировочном районе города Благовещенска</t>
  </si>
  <si>
    <t>03 1 4035</t>
  </si>
  <si>
    <t>Закольцовка водопроводных сетей в Северном планировочном районе (в т.ч. проектные работы)</t>
  </si>
  <si>
    <t>03 1 4036</t>
  </si>
  <si>
    <t>Строительство электрических сетей в районе "5-я стройка"</t>
  </si>
  <si>
    <t>03 1 4039</t>
  </si>
  <si>
    <t>Замена котла ДКВР 20-13 на котельной 74 квартала г.Благовещенска</t>
  </si>
  <si>
    <t>03 1 4045</t>
  </si>
  <si>
    <t>Перекладка тепловой сети по ул.Б.Хмельницкого от ТК-431 до ТК-428 г. Благовещенска (между ул.Октябрьская и ул.Ломоносова)</t>
  </si>
  <si>
    <t>03 1 4046</t>
  </si>
  <si>
    <t>Капитальный ремонт ливневой канализации по ул.Пионерской между ул.Зейская и ул.Ленина</t>
  </si>
  <si>
    <t>03 1 4047</t>
  </si>
  <si>
    <t>Капитальный ремонт ливневой канализации по ул.Мухина в районе железнодорожного переезда</t>
  </si>
  <si>
    <t>03 1 4048</t>
  </si>
  <si>
    <t>Капитальный ремонт ливневой канализации по ул.Мухина-ул.Пролетарская</t>
  </si>
  <si>
    <t>03 1 4049</t>
  </si>
  <si>
    <t>Капитальный ремонт ливневой канализации по ул.Горького-ул.Комсомольская</t>
  </si>
  <si>
    <t>03 1 4050</t>
  </si>
  <si>
    <t>Выполнение работ по капитальному ремонту подстанции ТП -177 г.Благовещенск</t>
  </si>
  <si>
    <t>03 1 4051</t>
  </si>
  <si>
    <t>Выполнение работ по переносу теплотрассы п.Аэропорт</t>
  </si>
  <si>
    <t>03 1 4052</t>
  </si>
  <si>
    <t>Модернизация систем теплоснабжения объектов капитального строительства, расположенных в п.Моховая падь на территории "БВТККУ"</t>
  </si>
  <si>
    <t>03 1 4053</t>
  </si>
  <si>
    <t xml:space="preserve">Капитальный ремонт сетей тепло-водоснабжения по ул.Пионерская между ул.Зейская и ул. Ленина </t>
  </si>
  <si>
    <t>03 1 4054</t>
  </si>
  <si>
    <t>Капитальный ремонт котельной 74 квартала</t>
  </si>
  <si>
    <t>03 1 4055</t>
  </si>
  <si>
    <t>Строительство скважины в  с. Белогорье</t>
  </si>
  <si>
    <t>03 1 4056</t>
  </si>
  <si>
    <t>Мероприятия подпрограммы «Обеспечение доступности коммунальных услуг, повышение качества и надежности жилищно-коммунального обслуживания населения» государственной программы «Модернизация жилищно-коммунального комплекса, энергосбережение и повышение энергетической эффективности в Амурской области на 2014-2020 годы» в рамках подпрограммы "Повышение качества и надежности жилищно-коммунального обслуживания населения, обеспечение доступности коммунальных услуг" муниципальной программы "Развитие и модернизация жилищно-коммунального хозяйства, энергосбережение и повышение энергетической эффективности, благоустройства территории города Благовещенска на 2015-2020 годы"</t>
  </si>
  <si>
    <t>03 1 5022</t>
  </si>
  <si>
    <t>Капитальные вложения в объекты муниципальной собственности подпрограммы "Обеспечение инженерной инфраструктурой земельных участков под строительство жилья на территории области" государственной программы «Обеспечение доступным и качественным жильем населения Амурской области на 2014 – 2020 годы» в рамках подпрограммы "Повышение качества и надежности жилищно-коммунального обслуживания населения, обеспечение доступности коммунальных услуг муниципальной программы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</si>
  <si>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03 1 8711</t>
  </si>
  <si>
    <t>Расходы, направленные на модернизацию коммунальной инфраструктуры подпрограммы "Обеспечение доступности коммунальных услуг, повышения качества и надежности жилищно-коммунального обслуживания населения" государственной программы "Модернизация жилищно-коммунального комплекса, энергосбережение и повышение энергетической эффективности в Амурской области на 2014-2020 годы" в рамках подпрограммы "Повышение качества и надежности жилищно-коммунального обслуживания населения, обеспечение доступности коммунальных услуг муниципальной программы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</si>
  <si>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03 1 8740</t>
  </si>
  <si>
    <t xml:space="preserve">Благоустройство </t>
  </si>
  <si>
    <t>Субсидии юридическим лицам на возмещение затрат по содержанию санитарной службы и мест захоронения</t>
  </si>
  <si>
    <t>00 0 6026</t>
  </si>
  <si>
    <t>Другие вопросы в области жилищно-коммунального хозяйства</t>
  </si>
  <si>
    <t>Муниципальная программа "Развитие градостроительной деятельности и управление земельными ресурсами на территории муниципального образования города Благовещенска на 2015-2020 годы"</t>
  </si>
  <si>
    <t>11 0 1059</t>
  </si>
  <si>
    <t>Городское кладбище восточнее 17 км.Новотроицкого шоссе (Благоустройство II очереди строительства)</t>
  </si>
  <si>
    <t>08 4 4003</t>
  </si>
  <si>
    <t>Дошкольное  образование</t>
  </si>
  <si>
    <t>Муниципальная программа "Развитие образования города Благовещенска на 2015-2020 годы"</t>
  </si>
  <si>
    <t>04 0 0000</t>
  </si>
  <si>
    <t>Подпрограмма "Развитие дошкольного, общего и дополнительного образования детей"</t>
  </si>
  <si>
    <t>04 1 0000</t>
  </si>
  <si>
    <t>Детский сад на 170 мест в кварталах 424, 449 г.Благовещенска</t>
  </si>
  <si>
    <t>04 1 4037</t>
  </si>
  <si>
    <t>Молодежная политика  и оздоровление детей</t>
  </si>
  <si>
    <t>Муниципальная программа "Развитие потенциала молодежи города Благовещенска на 2015-2020 годы"</t>
  </si>
  <si>
    <t>07 0 0000</t>
  </si>
  <si>
    <t>Реализация мероприятий в области муниципальной молодежной политики</t>
  </si>
  <si>
    <t>07 0 1018</t>
  </si>
  <si>
    <t>07 0 1059</t>
  </si>
  <si>
    <t>Поощрение достижения наилучших значений показателей деятельности органов местного самоуправления муниципальных районов и городских округов</t>
  </si>
  <si>
    <t>07 0 8745</t>
  </si>
  <si>
    <t>Прочие мероприятия, осуществляемые за счет межбюджетных трансфертов прошлых лет из областного бюджета</t>
  </si>
  <si>
    <t>00 2 8898</t>
  </si>
  <si>
    <t>Доплаты к пенсиям муниципальных служащих</t>
  </si>
  <si>
    <t>00 0 8012</t>
  </si>
  <si>
    <t>Дополнительное материальное обеспечение ветеранов культуры, искусства и спорта</t>
  </si>
  <si>
    <t>00 0 8008</t>
  </si>
  <si>
    <t>Предоставление мер социальной поддержки гражданам, награжденным званием "Почётный гражданин города Благовещенска"</t>
  </si>
  <si>
    <t>00 0 8009</t>
  </si>
  <si>
    <t xml:space="preserve">Мероприятия  в области социальной политики </t>
  </si>
  <si>
    <t>00 0 8013</t>
  </si>
  <si>
    <t>Расходы на финансирование муниципального гранта</t>
  </si>
  <si>
    <t>00 0 8014</t>
  </si>
  <si>
    <t xml:space="preserve">Физическая культура и спорт </t>
  </si>
  <si>
    <t>Муниципальная программа "Развитие физической культуры и спорта в городе Благовещенске на 2015-2020 годы"</t>
  </si>
  <si>
    <t>06 0 0000</t>
  </si>
  <si>
    <t>06 0 1059</t>
  </si>
  <si>
    <t>Совершенствование материально-технической базы для занятий физической культурой и спортом в городе</t>
  </si>
  <si>
    <t>06 0 1012</t>
  </si>
  <si>
    <t>Развитие массовой физкультурно-оздоровительной и спортивной работы с населением</t>
  </si>
  <si>
    <t>06 0 1013</t>
  </si>
  <si>
    <t>Проведение городских спортивно-массовых мероприятий - День здоровья: "Кросс", "Азимут", "Оранжевый мяч", "Лыжня"</t>
  </si>
  <si>
    <t>06 0 1014</t>
  </si>
  <si>
    <t>Развитие и поддержка спорта высших достижений среди взрослых  спортсменов и детей</t>
  </si>
  <si>
    <t>06 0 1015</t>
  </si>
  <si>
    <t>Создание условий для развития физической культуры и спорта  среди лиц с ограниченными физическими возможностями здоровья</t>
  </si>
  <si>
    <t>06 0 1016</t>
  </si>
  <si>
    <t>Средства массовой  информации</t>
  </si>
  <si>
    <t>Субсидии юридическим лицам,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t>
  </si>
  <si>
    <t>10 0 6022</t>
  </si>
  <si>
    <t>Обслуживание  государственного и муниципального долга</t>
  </si>
  <si>
    <t>Процентные платежи по муниципальному долгу</t>
  </si>
  <si>
    <t>00 0 7001</t>
  </si>
  <si>
    <t>Обслуживание государственного (муниципального) долга</t>
  </si>
  <si>
    <t>Финансовое управление администрации города Благовещенска</t>
  </si>
  <si>
    <t>004</t>
  </si>
  <si>
    <t>Обеспечение деятельности  финансовых, налоговых и таможенных органов и органов финансового (финансово-бюджетного) надзора</t>
  </si>
  <si>
    <t xml:space="preserve">Управление ЖКХ администрации города Благовещенска </t>
  </si>
  <si>
    <t>005</t>
  </si>
  <si>
    <t>Расходы на осуществление отдельных государственных полномочий по регулированию численности безнадзорных животных</t>
  </si>
  <si>
    <t>00 1 6970</t>
  </si>
  <si>
    <t>Расходы на осуществление отдельных полномочий по регулированию численности безнадзорных животных в рамках подпрограммы «Обеспечение эпизоотического и ветеринарно-санитарного благополучия на территории области» государственной программы «Развитие сельского хозяйства и регулирование рынков сельскохозяйственной продукции, сырья и продовольствия Амурской области на 2014-2020 годы»</t>
  </si>
  <si>
    <t>Мероприятия государственной программы Российской Федерации "Доступная среда" на 2011-2015 годы подпрограммы "Реабилитация и обеспечение жизнедеятельности инвалидов в Амурской области" государственной программы "Развитие системы социальной защиты населения Амурской области на 2014-2020 гг." в рамках подпрограммы "Осуществление дорожной деятельности в отношении автомобильных дорог общего пользования местного значения" муниципальной программы "Развитие транспортной системы города Благовещенска на 2015-2020 годы"</t>
  </si>
  <si>
    <t>02 1 1025</t>
  </si>
  <si>
    <t>02 1 5027</t>
  </si>
  <si>
    <t>Субсидии казенным предприятиям на возмещение затрат, связанных с выполнением заказа по содержанию и ремонту улично-дорожной сети</t>
  </si>
  <si>
    <t>02 1 6007</t>
  </si>
  <si>
    <t>Субсидии юридическим лицам, выполняющим работы, оказывающим услуги по содержанию и обслуживанию средств регулирования дорожного движения</t>
  </si>
  <si>
    <t>02 1 6008</t>
  </si>
  <si>
    <t>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</si>
  <si>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02 1 6010</t>
  </si>
  <si>
    <t>Субсидии юридическим лицам на возмещение затрат, связанных с выполнением работ по содержанию и ремонту улично-дорожной сети города Благовещенска</t>
  </si>
  <si>
    <t>02 1 6027</t>
  </si>
  <si>
    <t>Субсидии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</si>
  <si>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02 1 6030</t>
  </si>
  <si>
    <t>Подпрограмма "Благоустройство территории города Благовещенска"</t>
  </si>
  <si>
    <t>03 4 0000</t>
  </si>
  <si>
    <t>Проведение капитального ремонта и ремонта дворовых территорий многоквартирных домов, проездов к дворовым территориям многоквартирных домов</t>
  </si>
  <si>
    <t>03 4 6011</t>
  </si>
  <si>
    <t>Субсидии юридическим лицам на возмещение затрат, связанных с выполнением работ по текущему ремонту жилых помещений ветеранам Великой Отечественной войны, вдовам ветеранов Великой Отечественной войны, пенсионерам Министерства Обороны Российской Федерации, Министерства внутренних дел Российской Федерации, Федеральной службы безопасности Российской Федерации, получивших инвалидность при исполнении обязанностей военной службы, вдовам или родителям военнослужащих Министерства обороны Российской Федерации, Министерства внутренних дел Российской Федерации, Федеральной службы безопасности Российской Федерации, погибших при исполнении обязанностей военной службы</t>
  </si>
  <si>
    <t>00 0 7005</t>
  </si>
  <si>
    <t>Капитальный ремонт жилых помещений инвалидов и ветеранов Великой Отечественной войны 1941 – 1945 гг. в рамках подпрограммы «Улучшение жилищных условий отдельных категорий граждан, проживающих на территории области» государственной программы «Обеспечение доступным и качественным жильем населения Амурской области на 2014 – 2020 годы»</t>
  </si>
  <si>
    <t>00 2 7011</t>
  </si>
  <si>
    <t>Муниципальная программа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</si>
  <si>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Субсидии юридическим лицам, предоставляющим населению жилищные услуги по тарифам, не обеспечивающим возмещения затрат (неблагоустроенный жилищный фонд и общежития)</t>
  </si>
  <si>
    <t>03 1 6012</t>
  </si>
  <si>
    <t>Расходы на организацию проведения конкурсов по отбору управляющих организаций</t>
  </si>
  <si>
    <t>03 1 6014</t>
  </si>
  <si>
    <t>Обеспечение мероприятий по сносу аварийных домов</t>
  </si>
  <si>
    <t>12 0 1051</t>
  </si>
  <si>
    <t>Субсидии юридическим лицам, предоставляющим населению услуги в отделениях бань</t>
  </si>
  <si>
    <t>03 1 6015</t>
  </si>
  <si>
    <t>Субсидии юридическим лицам на возмещение затрат, связанных с содержанием газового оборудования закрепленного за ними на праве хозяйственного ведения</t>
  </si>
  <si>
    <t>03 1 6016</t>
  </si>
  <si>
    <t>Приобретение программного продукта ГИС "Zulu"</t>
  </si>
  <si>
    <t>03 1 6028</t>
  </si>
  <si>
    <t>Компенсация теплоснабжающим организациям выпадающих доходов, возникающих в результате установления льготных тарифов для населения Амурской области</t>
  </si>
  <si>
    <t>00 1 8712</t>
  </si>
  <si>
    <t>Компенсация теплоснабжающим организациям выпадающих доходов, возникающих в результате установления льготных тарифов для населения Амурской области в рамках подпрограммы «Обеспечение доступности коммунальных услуг, повышение качества и надежности жилищно – коммунального обслуживания населения» государственной программы «Модернизация жилищно – коммунального комплекса, энергосбережение и повышение энергетической эффективности в Амурской области на 2014–2020 годы»</t>
  </si>
  <si>
    <t>Оплата услуг по поставке электроэнергии на  уличное  освещение</t>
  </si>
  <si>
    <t>03 4 6017</t>
  </si>
  <si>
    <t>Субсидии юридическим лицам, выполняющим работы, оказывающим услуги по содержанию муниципальных сетей наружного освещения и световых устройств</t>
  </si>
  <si>
    <t>03 4 6018</t>
  </si>
  <si>
    <t>Субсидии юридическим лицам, выполняющим работы, оказывающим услуги по содержанию озелененных территорий общего пользования города Благовещенска</t>
  </si>
  <si>
    <t>03 4 6019</t>
  </si>
  <si>
    <t>Субсидии юридическим лицам на возмещение затрат, связанных с выполнением работ по уборке с территорий общего пользования случайного мусора и несанкционированных свалок, а также по установке и содержанию элементов благоустройства на территориях общего пользования муниципального образования города Благовещенска</t>
  </si>
  <si>
    <t>03 4 6020</t>
  </si>
  <si>
    <t xml:space="preserve">Прочие мероприятия по  благоустройству  городского округа </t>
  </si>
  <si>
    <t>03 4 6021</t>
  </si>
  <si>
    <t>Субсидии казенным предприятиям на возмещение затрат, связанных с выполнением заказа по уборке с территорий общего пользования случайного мусора и несанкционированных свалок, а также по установке и содержанию элементов благоустройства на территориях общего пользования муниципального образования города Благовещенска</t>
  </si>
  <si>
    <t>03 4 6029</t>
  </si>
  <si>
    <t>Муниципальная программа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</si>
  <si>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Подпрограмма "Обеспечение реализации муниципальной программы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</si>
  <si>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03 5 0000</t>
  </si>
  <si>
    <t>03 5 0007</t>
  </si>
  <si>
    <t>Управление по делам гражданской обороны и чрезвычайным ситуациям города Благовещенска</t>
  </si>
  <si>
    <t>006</t>
  </si>
  <si>
    <t xml:space="preserve">Национальная безопасность  и правоохранительная деятельность </t>
  </si>
  <si>
    <t xml:space="preserve">Защита населения  и территории от чрезвычайных  ситуаций  природного  и техногенного  характера, гражданская оборона </t>
  </si>
  <si>
    <t>Подпрограмма "Профилактика нарушений общественного порядка, терроризма и экстремизма"</t>
  </si>
  <si>
    <t>08 1 0000</t>
  </si>
  <si>
    <t>Создание и модернизация  участков видеонаблюдения</t>
  </si>
  <si>
    <t>08 1 1034</t>
  </si>
  <si>
    <t>Развитие аппаратно-программного комплекса  "Безопасный город" в рамках подпрограммы "Профилактика правонарушений, профилактика терроризма и экстремизма" государственной  программы "Снижение рисков и смягчение последствий чрезвычайных ситуаций природного и техногенного характера, а также обеспечение безопасности населения области на 2014-2020 годы"</t>
  </si>
  <si>
    <t>08 1 1159</t>
  </si>
  <si>
    <t>Подпрограмма  "Обеспечение безопасности людей на водных объектах, охраны их жизни и здоровья на территории города Благовещенска"</t>
  </si>
  <si>
    <t>08 2 0000</t>
  </si>
  <si>
    <t>Организационное обеспечение и проведение мероприятий по профилактической работе по вопросам безопасного поведения на воде</t>
  </si>
  <si>
    <t>08 2 1036</t>
  </si>
  <si>
    <t>Организационное обеспечение и проведение мероприятий по созданию спасательных постов</t>
  </si>
  <si>
    <t>08 2 1039</t>
  </si>
  <si>
    <t>Подпрограмма "Обеспечение первичных   мер  пожарной безопасности на территории города Благовещенска"</t>
  </si>
  <si>
    <t>08 3 0000</t>
  </si>
  <si>
    <t>Предупреждение лесных пожаров</t>
  </si>
  <si>
    <t>08 3 1042</t>
  </si>
  <si>
    <t>Пропаганда мероприятий по предупреждению пожаров</t>
  </si>
  <si>
    <t>08 3 1043</t>
  </si>
  <si>
    <t>Подпрограмма "Обеспечение реализации муниципальной программы "Обеспечение безопасности жизнедеятельности населения и территории города Благовещенска на 2015-2020 годы""</t>
  </si>
  <si>
    <t>08 6 0000</t>
  </si>
  <si>
    <t>08 6 1059</t>
  </si>
  <si>
    <t>Управление образования администрации города Благовещенска</t>
  </si>
  <si>
    <t>007</t>
  </si>
  <si>
    <t>Подпрограмма "Развитие дошкольного, общего и дополнительного  образования детей"</t>
  </si>
  <si>
    <t>04 1 1059</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</si>
  <si>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общего и дополнительного образования детей» государственной программы «Развитие образования Амурской области на 2014 – 2020 годы»</t>
  </si>
  <si>
    <t>04 1 8751</t>
  </si>
  <si>
    <t>600</t>
  </si>
  <si>
    <t xml:space="preserve">Капитальные вложения в объекты муниципальной собственности </t>
  </si>
  <si>
    <t>04 1 4001</t>
  </si>
  <si>
    <t xml:space="preserve">Общее образование </t>
  </si>
  <si>
    <t xml:space="preserve">Мероприятия государственной программы Российской Федерации "Доступная среда" на 2011 - 2015 годы в рамках подпрограммы "Реабилитация и обеспечение жизнедеятельности инвалидов в амурской области" государственной программы "Развитие системы социальной защиты населения Амурской области на 2014-2020 гг." </t>
  </si>
  <si>
    <t>04 1 1025</t>
  </si>
  <si>
    <t>Адаптация объектов образования с учетом нужд и потребностей инвалидов и других маломобильных групп населения</t>
  </si>
  <si>
    <t>04 1 1052</t>
  </si>
  <si>
    <t>Капитальные вложения в объекты муниципальной собственности в рамках подпрограммы "Развитие инфраструктуры физической культуры, массового спорта и поддержка спорта высших достижений" государственной программы «Развитие физической культуры и спорта на территории Амурской области на 2014 – 2020 годы"</t>
  </si>
  <si>
    <t>04 1 8711</t>
  </si>
  <si>
    <t xml:space="preserve">0702 </t>
  </si>
  <si>
    <t>04 1 5027</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</si>
  <si>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дошкольного, общего и дополнительного образования детей» государственной программы «Развитие образования Амурской области на 2014 – 2020 годы»</t>
  </si>
  <si>
    <t>04 1 8726</t>
  </si>
  <si>
    <t>Подпрограмма  "Развитие системы защиты прав детей"</t>
  </si>
  <si>
    <t>04 2 0000</t>
  </si>
  <si>
    <t>Проведение  мероприятий  по организации отдыха детей в каникулярное время</t>
  </si>
  <si>
    <t>04 2 1004</t>
  </si>
  <si>
    <t>04 2 1059</t>
  </si>
  <si>
    <t>Частичная оплата стоимости путевок  для детей работающих граждан в организации отдыха и оздоровления детей в каникулярное время</t>
  </si>
  <si>
    <t>04 2 8001</t>
  </si>
  <si>
    <t>Частичная оплата стоимости путевок для детей работающих граждан в организации отдыха и оздоровления детей в каникулярное время путем предоставления субсидии муниципальным образованиям в рамках подпрограммы "Развитие системы защиты прав детей"  государственной программы  "Развитие образования Амурской области на 2014 – 2020 годы"</t>
  </si>
  <si>
    <t>04 2 8750</t>
  </si>
  <si>
    <t>Организация и осуществление деятельности по опеке и попечительству в отношении несовершеннолетних в рамках подпрограммы «Социальная поддержка семьи и детей в Амурской области» государственной программы "Развитие системы социальной защиты населения Амурской области на 2014 – 2020 гг."</t>
  </si>
  <si>
    <t>04 2 8730</t>
  </si>
  <si>
    <t>Подпрограмма "Обеспечение реализации муниципальной программы "Развитие образования города Благовещенска на 2015-2020 годы" и прочие мероприятия  в области образования"</t>
  </si>
  <si>
    <t>04 3 0000</t>
  </si>
  <si>
    <t>04 3 0007</t>
  </si>
  <si>
    <t>04 3 1059</t>
  </si>
  <si>
    <t>Охрана семьи и детства</t>
  </si>
  <si>
    <t>Выплата компенсации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рамках подпрограммы «Развитие дошкольного, общего и дополнительного образования детей» государственной программы «Развитие образования Амурской области на 2014 – 2020 годы»</t>
  </si>
  <si>
    <t>04 1 8725</t>
  </si>
  <si>
    <t>Дополнительные гарантии по социальной поддержке детей-сирот и детей, оставшихся без попечения родителей, лиц из числа детей-сирот и детей, оставшихся без попечения родителей в рамках подпрограммы «Социальная поддержка семьи и детей в Амурской области» государственной программы «Развитие системы социальной защиты населения Амурской области на 2014 – 2020 гг.»</t>
  </si>
  <si>
    <t>04 2 7000</t>
  </si>
  <si>
    <t>Выплата денежных средств на содержание детей, находящихся в семьях опекунов (попечителей) и в приемных семьях, а также вознаграждения приемным родителям (родителю) в рамках подпрограммы «Социальная поддержка семьи и детей в Амурской области» государственной программы «Развитие системы социальной защиты населения Амурской области на 2014 – 2020 гг.»</t>
  </si>
  <si>
    <t>04 2 8770</t>
  </si>
  <si>
    <t>Единовременная денежная выплата при передаче ребенка на воспитание в семью в рамках подпрограммы «Социальная поддержка семьи и детей в Амурской области» государственной программы «Развитие системы социальной защиты населения Амурской области на 2014 – 2020 гг.»</t>
  </si>
  <si>
    <t>04 2 1102</t>
  </si>
  <si>
    <t xml:space="preserve">Управление  культуры администрации города Благовещенска </t>
  </si>
  <si>
    <t>008</t>
  </si>
  <si>
    <t>Муниципальная программа "Развитие и сохранение культуры в городе  Благовещенске на 2015-2020 годы"</t>
  </si>
  <si>
    <t>05 0 0000</t>
  </si>
  <si>
    <t>Подпрограмма " Дополнительное образование детей в сфере культуры"</t>
  </si>
  <si>
    <t>05 2 0000</t>
  </si>
  <si>
    <t>05 2 1059</t>
  </si>
  <si>
    <t xml:space="preserve">Культура, кинематография </t>
  </si>
  <si>
    <t>Подпрограмма"Библиотечное обслуживание"</t>
  </si>
  <si>
    <t>05 3 0000</t>
  </si>
  <si>
    <t>05 3 1059</t>
  </si>
  <si>
    <t xml:space="preserve">Реализация мероприятий федеральной целевой программы "Культура России (2012 - 2018 годы)" в рамках подпрограммы "Обеспечение реализации основных направлений государственной политики в сфере реализации государственной программы" государственной программы "Развитие и сохранение культуры и искусства Амурской области на 2014 - 2020 годы" </t>
  </si>
  <si>
    <t>05 3 5014</t>
  </si>
  <si>
    <t>Подпрограмма  "Народное творчество и культурно-досуговая деятельность"</t>
  </si>
  <si>
    <t>05 4 0000</t>
  </si>
  <si>
    <t>05 4 1059</t>
  </si>
  <si>
    <t>Подпрограмма "Историко-культурное наследие"</t>
  </si>
  <si>
    <t>05 1 0000</t>
  </si>
  <si>
    <t>Работы по сохранению объектов историко-культурного наследия</t>
  </si>
  <si>
    <t>05 1 1007</t>
  </si>
  <si>
    <t>Подпрограмма "Обеспечение реализации муниципальной программы "Развитие и сохранение культуры в городе  Благовещенске на 2015-2020 годы" и прочие расходы в сфере культуры"</t>
  </si>
  <si>
    <t>05 5 0000</t>
  </si>
  <si>
    <t>05 5 0007</t>
  </si>
  <si>
    <t>05  5 1059</t>
  </si>
  <si>
    <t>Реализация мероприятий по развитию и сохранению культуры в городе Благовещенске</t>
  </si>
  <si>
    <t>05 5 8002</t>
  </si>
  <si>
    <t>Комитет по управлению имуществом муниципального образования города Благовещенска</t>
  </si>
  <si>
    <t>012</t>
  </si>
  <si>
    <t>Муниципальная программа "Обеспечение доступным и комфортным жильём населения города Благовещенска на 2015-2020 годы"</t>
  </si>
  <si>
    <t>01 0 0000</t>
  </si>
  <si>
    <t>Подпрограмма "Обеспечение реализации муниципальной программы "Обеспечение доступным и комфортным жильём населения города Благовещенска на 2015-2020 годы"</t>
  </si>
  <si>
    <t>01 4 0000</t>
  </si>
  <si>
    <t>01 4 1059</t>
  </si>
  <si>
    <t>Подпрограмма "Энергосбережение и повышение энергетической эффективности в городе Благовещенске"</t>
  </si>
  <si>
    <t>03 2 0000</t>
  </si>
  <si>
    <t>Государственная регистрация права муниципальной  собственности на  выявленные  бесхозяйные объекты  инженерной инфраструктуры</t>
  </si>
  <si>
    <t>03 2 6023</t>
  </si>
  <si>
    <t>Приобретение квартир в муниципальную собственность по решениям суда</t>
  </si>
  <si>
    <t>00 0 7003</t>
  </si>
  <si>
    <t>00 2 9502</t>
  </si>
  <si>
    <t>Содержание муниципального жилья</t>
  </si>
  <si>
    <t>01 4 6001</t>
  </si>
  <si>
    <t>Обеспечение мероприятий по капитальному ремонту общего имущества в многоквартирных домах</t>
  </si>
  <si>
    <t>Обеспечение мероприятий по переселению граждан из аварийного жилищного фонда</t>
  </si>
  <si>
    <t>12 0 1054</t>
  </si>
  <si>
    <t>Подпрограмма "Улучшение жилищных условий работников муниципальных организаций  города Благовещенска"</t>
  </si>
  <si>
    <t>01 2 0000</t>
  </si>
  <si>
    <t>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(приобретаемого), построенного жилья</t>
  </si>
  <si>
    <t>01 2 8007</t>
  </si>
  <si>
    <t>Подпрограмма "Обеспечение жильём молодых семей"</t>
  </si>
  <si>
    <t>01 3 0000</t>
  </si>
  <si>
    <t>Предоставление социальных выплат молодым семьям на приобретение (строительство) жилья по мероприятиям подпрограммы "Обеспечение жильём молодых семей" государственной программы "Обеспечение доступным и качественным жильём населения Амурской области на 2014-2020 годы" в рамках подпрограммы "Обеспечение жильём молодых семей" муниципальной программы "Обеспечение доступным и комфортным жильём населения города Благовещенска на 2015-2020 годы"</t>
  </si>
  <si>
    <t>01 3 5020</t>
  </si>
  <si>
    <t>Предоставление молодым семьям социальных выплат на приобретение (строительство) жилья</t>
  </si>
  <si>
    <t>01 3 8008</t>
  </si>
  <si>
    <t>Субсидии гражданам на приобретение жилья</t>
  </si>
  <si>
    <t>Предоставление социальных выплат молодым семьям при рождении (усыновлении) ребенка для компенсации расходов на приобретение (строительство) жилья подпрограммы "Обеспечение жильем молодых семей" государственной программы "Обеспечение доступным и качественным жильем населения Амурской области на 2014-2020 годы" в рамках подпрограммы "Обеспечение жильем молодых семей" муниципальной программы "Обеспечение доступным и комфортным жильем населения города Благовещенска на 2015-2020 годы"</t>
  </si>
  <si>
    <t>01 3 8817</t>
  </si>
  <si>
    <t>01 3 8814</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</si>
  <si>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подпрограммы «Обеспечение жилыми помещениями детей–сирот и детей, оставшихся без попечения родителей, а также лиц из числа детей-сирот и детей, оставшихся без попечения родителей» государственной программы «Обеспечение доступным и качественным жильем населения Амурской области на 2014 – 2020 годы»</t>
  </si>
  <si>
    <t>00 1 8732</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</si>
  <si>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подпрограммы "Обеспечение жилыми помещениями детей-сирот и детей, оставшихся без попечения родителей, а также лиц из числа детей-сирот и детей, оставшихся без попечения родителей" государственной программы "Обеспечение доступным и качественным жильем населения Амурской области на 2014-2020 годы"</t>
  </si>
  <si>
    <t>00 1 5082</t>
  </si>
  <si>
    <t xml:space="preserve">Контрольно-счетная палата города Благовещенска </t>
  </si>
  <si>
    <t>018</t>
  </si>
  <si>
    <t>ВСЕГО:</t>
  </si>
  <si>
    <t>Приложение № 2</t>
  </si>
  <si>
    <t xml:space="preserve">Исполнение расходов городского бюджета за 2015 год по ведомственной структуре расходов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</si>
  <si>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</si>
  <si>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</si>
  <si>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</si>
  <si>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доходы от оказания платных услуг (работ) получателями средств бюджетов городских округов</t>
  </si>
  <si>
    <t>Прочие доходы от компенсации затрат бюджетов городских округов</t>
  </si>
  <si>
    <t>Доходы от продажи квартир, находящихся в собственности городских округов</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</si>
  <si>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</si>
  <si>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</si>
  <si>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</si>
  <si>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</si>
  <si>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</si>
  <si>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Платежи, взимаемые органами местного самоуправления (организациями) городских округов за выполнение определенных функций</t>
  </si>
  <si>
    <t>Дотации бюджетам городских округов на выравнивание бюджетной обеспеченности</t>
  </si>
  <si>
    <t>Дотации бюджетам городских округов на поддержку мер по обеспечению сбалансированности бюджетов</t>
  </si>
  <si>
    <t>Субсидии бюджетам городских округов на обеспечение жильем молодых семей</t>
  </si>
  <si>
    <t>Субсидии бюджетам городских округов на реализацию федеральных целевых программ</t>
  </si>
  <si>
    <t>Субсидии бюджетам городских округов на софинансирование капитальных вложений в объекты муниципальной собственности</t>
  </si>
  <si>
    <t>Прочие субсидии бюджетам городских округов</t>
  </si>
  <si>
    <t>Прочие субвенции бюджетам городских округов</t>
  </si>
  <si>
    <t>Межбюджетные трансферты, передаваемые бюджетам городских округов на поощрение достижения наилучших показателей деятельности органов местного самоуправления</t>
  </si>
  <si>
    <t>Прочие межбюджетные трансферты, передаваемые бюджетам городских округов</t>
  </si>
  <si>
    <t>Прочие безвозмездные поступления в бюджеты городских округов</t>
  </si>
  <si>
    <t>Доходы бюджетов городских округов от возврата автономными учреждениями остатков субсидий прошлых лет</t>
  </si>
  <si>
    <t>000 01 02 00 00 00 0000 700</t>
  </si>
  <si>
    <t>Получение кредитов от кредитных организаций в валюте Российской Федерации</t>
  </si>
  <si>
    <t>Получение кредитов от кредитных организаций бюджетами городских округов в валюте Российской Федерации</t>
  </si>
  <si>
    <t>000 01 02 00 00 00 0000 800</t>
  </si>
  <si>
    <t>Погашение кредитов от кредитных организаций в валюте Российской Федерации</t>
  </si>
  <si>
    <t>Погашение кредитов от кредитных организаций бюджетами городских округов в валюте Российской Федерации</t>
  </si>
  <si>
    <t>000 01 03 01 00 00 0000 700</t>
  </si>
  <si>
    <t>Получение бюджетных кредитов от других  бюджетов бюджетной системы Российской Федерации в валюте Российской Федерации</t>
  </si>
  <si>
    <t>002 01 03 01 00 04 0000 710</t>
  </si>
  <si>
    <t>Получение бюджетных кредитов от других  бюджетов бюджетной системы Российской Федерации бюджетами городских округов в валюте Российской Федерации</t>
  </si>
  <si>
    <t>000 01 03 01 00 00 0000 800</t>
  </si>
  <si>
    <t>Погашение бюджетных кредитов, полученных от других  бюджетов бюджетной системы Российской Федерации в валюте Российской Федерации</t>
  </si>
  <si>
    <t>Погашение бюджетами городских округов бюджетных кредитов, полученных от других  бюджетов бюджетной системы Российской Федерации в валюте Российской Федерации</t>
  </si>
  <si>
    <t>000 01 05 00 00 00 0000 500</t>
  </si>
  <si>
    <t>Увеличение остатков средств бюджетов</t>
  </si>
  <si>
    <t>000 01 05 02 00 00 0000 500</t>
  </si>
  <si>
    <t>Увеличение прочих остатков средств бюджетов</t>
  </si>
  <si>
    <t>000 01 05 02 01 00 0000 510</t>
  </si>
  <si>
    <t>Увеличение прочих остатков денежных средств бюджетов</t>
  </si>
  <si>
    <t>Увеличение прочих остатков денежных средств бюджетов городских округов</t>
  </si>
  <si>
    <t>000 01 05 00 00 00 0000 600</t>
  </si>
  <si>
    <t>Уменьшение остатков средств бюджетов</t>
  </si>
  <si>
    <t>002 01 02 00 00 04 0000 810</t>
  </si>
  <si>
    <t>002 01 03 01 00 04 0000 810</t>
  </si>
  <si>
    <t>004 01 05 02 01 04 0000 510</t>
  </si>
  <si>
    <t>004 01 05 02 01 04 0000 610</t>
  </si>
  <si>
    <t>002 01 02 00 00 04 0000 710</t>
  </si>
  <si>
    <t>(тыс. руб.)</t>
  </si>
  <si>
    <t>План</t>
  </si>
  <si>
    <t>182 1 01 02 01 0 01 1 000 1 1 0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</si>
  <si>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</si>
  <si>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182 1 01 02 01 0 01 2 100 1 1 0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</si>
  <si>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</si>
  <si>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182 1 01 02 01 0 01 3 000 1 1 0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</si>
  <si>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</si>
  <si>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182 1 01 02 01 0 01 4 000 1 1 0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</si>
  <si>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</si>
  <si>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182 1 01 02 01 0 01 5 000 1 1 0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</si>
  <si>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</si>
  <si>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182 1 01 02 02 0 01 1 000 1 1 0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</si>
  <si>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</si>
  <si>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182 1 01 02 02 0 01 2 100 1 1 0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</si>
  <si>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</si>
  <si>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182 1 01 02 02 0 01 3 000 1 1 0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</si>
  <si>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</si>
  <si>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182 1 01 02 02 0 01 4 000 1 1 0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</si>
  <si>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(прочие поступления)</t>
  </si>
  <si>
    <t>182 1 01 02 03 0 01 1 000 1 1 0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</si>
  <si>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</si>
  <si>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182 1 01 02 03 0 01 2 100 1 1 0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</si>
  <si>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</si>
  <si>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182 1 01 02 03 0 01 3 000 1 1 0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</si>
  <si>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</si>
  <si>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182 1 01 02 03 0 01 4 000 1 1 0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</si>
  <si>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</si>
  <si>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100 1 03 02 23 0 01 0 000 1 1 0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</si>
  <si>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</si>
  <si>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100 1 03 02 24 0 01 0 000 1 1 0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</si>
  <si>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</si>
  <si>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100 1 03 02 25 0 01 0 000 1 1 0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</si>
  <si>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</si>
  <si>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100 1 03 02 26 0 01 0 000 1 1 0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</si>
  <si>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</si>
  <si>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182 1 05 02 01 0 02 1 000 1 1 0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</si>
  <si>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</si>
  <si>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182 1 05 02 01 0 02 2 100 1 1 0</t>
  </si>
  <si>
    <t>Единый налог на вмененный доход для отдельных видов деятельности (пени по соответствующему платежу)</t>
  </si>
  <si>
    <t>182 1 05 02 01 0 02 3 000 1 1 0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</si>
  <si>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</si>
  <si>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182 1 05 02 01 0 02 4 000 1 1 0</t>
  </si>
  <si>
    <t>Единый налог на вмененный доход для отдельных видов деятельности (прочие поступления)</t>
  </si>
  <si>
    <t>182 1 05 02 02 0 02 1 000 1 1 0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</si>
  <si>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</si>
  <si>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182 1 05 02 02 0 02 2 100 1 1 0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</si>
  <si>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</si>
  <si>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182 1 05 02 02 0 02 3 000 1 1 0</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</si>
  <si>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</si>
  <si>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182 1 05 02 02 0 02 4 000 1 1 0</t>
  </si>
  <si>
    <t>Единый налог на вмененный доход для отдельных видов деятельности (за налоговые периоды, истекшие до 1 января 2011 года) (прочие поступления)</t>
  </si>
  <si>
    <t>182 1 05 03 01 0 01 1 000 1 1 0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</si>
  <si>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</si>
  <si>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182 1 05 03 01 0 01 2 100 1 1 0</t>
  </si>
  <si>
    <t>Единый сельскохозяйственный налог (пени по соответствующему платежу)</t>
  </si>
  <si>
    <t>182 1 05 03 01 0 01 3 000 1 1 0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</si>
  <si>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</si>
  <si>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182 1 05 03 02 0 01 1 000 1 1 0</t>
  </si>
  <si>
    <t>Единый сельскохозяйственный налог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</si>
  <si>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182 1 05 03 02 0 01 2 100 1 1 0</t>
  </si>
  <si>
    <t>Единый сельскохозяйственный налог (за налоговые периоды, истекшие до 1 января 2011 года) (пени по соответствующему платежу)</t>
  </si>
  <si>
    <t>182 1 05 04 01 0 02 1 000 1 1 0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</si>
  <si>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</si>
  <si>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182 1 05 04 01 0 02 2 100 1 1 0</t>
  </si>
  <si>
    <t>Налог, взимаемый в связи с применением патентной системы налогообложения, зачисляемый в бюджеты городских округов (пени по соответствующему платежу)</t>
  </si>
  <si>
    <t>182 1 05 04 01 0 02 3 000 1 1 0</t>
  </si>
  <si>
    <t>Налог, взимаемый в связи с применением патентной системы налогообложения, зачисляемый в бюджеты городских округов (суммы денежных взысканий (штрафов) по соответствующему платежу согласно законодательству Российской Федерации)</t>
  </si>
  <si>
    <t>182 1 05 04 01 0 02 4 000 1 1 0</t>
  </si>
  <si>
    <t>Налог, взимаемый в связи с применением патентной системы налогообложения, зачисляемый в бюджеты городских округов (прочие поступления)</t>
  </si>
  <si>
    <t>182 1 06 01 02 0 04 1 000 1 1 0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</si>
  <si>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</si>
  <si>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182 1 06 01 02 0 04 2 100 1 1 0</t>
  </si>
  <si>
    <t>Налог на имущество физических лиц, взимаемый по ставкам, применяемым к объектам налогообложения, расположенным в границах городских округов (пени по соответствующему платежу)</t>
  </si>
  <si>
    <t>182 1 06 01 02 0 04 4 000 1 1 0</t>
  </si>
  <si>
    <t>Налог на имущество физических лиц, взимаемый по ставкам, применяемым к объектам налогообложения, расположенным в границах городских округов (прочие поступления)</t>
  </si>
  <si>
    <t>182 1 06 06 03 2 04 1 000 1 1 0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</si>
  <si>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</si>
  <si>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182 1 06 06 03 2 04 2 100 1 1 0</t>
  </si>
  <si>
    <t>Земельный налог с организаций, обладающих земельным участком, расположенным в границах городских округов (пени по соответствующему платежу)</t>
  </si>
  <si>
    <t>182 1 06 06 03 2 04 3 000 1 1 0</t>
  </si>
  <si>
    <t>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</si>
  <si>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182 1 06 06 04 2 04 1 000 1 1 0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</si>
  <si>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</si>
  <si>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182 1 06 06 04 2 04 2 100 1 1 0</t>
  </si>
  <si>
    <t>Земельный налог с физических лиц, обладающих земельным участком, расположенным в границах городских округов (пени по соответствующему платежу)</t>
  </si>
  <si>
    <t>182 1 06 06 04 2 04 3 000 1 1 0</t>
  </si>
  <si>
    <t>Земельный налог с физических лиц,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</si>
  <si>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182 1 06 06 04 2 04 4 000 1 1 0</t>
  </si>
  <si>
    <t>Земельный налог с физических лиц, обладающих земельным участком, расположенным в границах городских округов (прочие поступления)</t>
  </si>
  <si>
    <t>182 1 08 03 01 0 01 1 000 1 1 0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</si>
  <si>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</si>
  <si>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182 1 08 03 01 0 01 4 000 1 1 0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</si>
  <si>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</si>
  <si>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012 1 08 07 15 0 01 1 000 1 1 0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</si>
  <si>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</si>
  <si>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005 1 08 07 17 3 01 1000 1 1 0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</si>
  <si>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</si>
  <si>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005 1 08 07 17 3 01 4 000 1 1 0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</si>
  <si>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(прочие поступления);</t>
  </si>
  <si>
    <t>182 1 09 04 05 2 04 1 000 1 1 0</t>
  </si>
  <si>
    <t>Земельный налог (по обязательствам, возникшим до 1 января 2006 года), мобилизуемый на территориях городских округов (сумма платежа (перерасчеты, недоимка и задолженность по соответствующему платежу, в том числе по отмененному)</t>
  </si>
  <si>
    <t>182 1 09 04 05 2 04 2 100 1 1 0</t>
  </si>
  <si>
    <t>Земельный налог (по обязательствам, возникшим до 1 января 2006 года), мобилизуемый на территориях городских округов (пени по соответствующему платежу)</t>
  </si>
  <si>
    <t>182 1 09 04 05 2 04 4 000 1 1 0</t>
  </si>
  <si>
    <t>Земельный налог (по обязательствам, возникшим до 1 января 2006 года), мобилизуемый на территориях городских округов (прочие поступления)</t>
  </si>
  <si>
    <t>012 1 11 05 01 2 04 0 000 1 2 0</t>
  </si>
  <si>
    <t>012 1 11 05 02 4 04 0 000 1 2 0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</si>
  <si>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</si>
  <si>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006 1 11 05 03 4 04 0 000 1 2 0</t>
  </si>
  <si>
    <t>012 1 11 07 01 4 04 0 000 1 2 0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</si>
  <si>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</si>
  <si>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005 1 11 09 03 4 04 0 000 1 2 0</t>
  </si>
  <si>
    <t>Доходы от эксплуатации и использования имущества автомобильных дорог, находящихся в собственности городских округов</t>
  </si>
  <si>
    <t>012 1 11 09 04 4 04 0 000 1 2 0</t>
  </si>
  <si>
    <t>048 1 12 01 01 0 01 6 000 1 2 0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</si>
  <si>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</si>
  <si>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048 1 12 01 02 0 01 6 000 1 2 0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</si>
  <si>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</si>
  <si>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048 1 12 01 03 0 01 6 000 1 2 0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</si>
  <si>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</si>
  <si>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048 1 12 01 04 0 01 6 000 1 2 0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</si>
  <si>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</si>
  <si>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048 1 12 01 05 0 01 6 000 1 2 0</t>
  </si>
  <si>
    <t>Плата за иные виды негативного воздействия на окружающую среду (федеральные государственные органы, Банк России, органы управления государственными внебюджетными фондами Российской Федерации)</t>
  </si>
  <si>
    <t>006 1 13 01 99 4 04 0 000 1 3 0</t>
  </si>
  <si>
    <t>002 1 13 02 99 4 04 0 000 1 3 0</t>
  </si>
  <si>
    <t>004 1 13 02 99 4 04 0 000 1 3 0</t>
  </si>
  <si>
    <t>005 1 13 02 99 4 04 0 000 1 3 0</t>
  </si>
  <si>
    <t>007 1 13 02 99 4 04 0 000 1 3 0</t>
  </si>
  <si>
    <t>012 1 13 02 99 4 04 0 000 1 3 0</t>
  </si>
  <si>
    <t>012 1 14 01 04 0 04 0 000 4 1 0</t>
  </si>
  <si>
    <t>012 1 14 02 04 3 04 0 000 4 1 0</t>
  </si>
  <si>
    <t>012 1 14 02 04 3 04 0 000 4 4 0</t>
  </si>
  <si>
    <t>012 1 14 06 01 2 04 0 000 4 3 0</t>
  </si>
  <si>
    <t>012 1 14 06 02 4 04 0 000 4 3 0</t>
  </si>
  <si>
    <t>012 1 14 06 31 2 04 0 000 4 3 0</t>
  </si>
  <si>
    <t>002 1 15 02 04 0 04 0 000 1 4 0</t>
  </si>
  <si>
    <t>182 1 16 03 01 0 01 6 000 1 4 0</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</si>
  <si>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</si>
  <si>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182 1 16 03 03 0 01 6 000 1 4 0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</si>
  <si>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</si>
  <si>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182 1 16 06 00 0 01 6 000 1 4 0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</si>
  <si>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</si>
  <si>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141 1 16 08 01 0 01 6 000 1 4 0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</si>
  <si>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</si>
  <si>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160 1 16 08 01 0 01 6 000 1 4 0</t>
  </si>
  <si>
    <t>188 1 16 08 01 0 01 6 000 1 4 0</t>
  </si>
  <si>
    <t>930 1 16 08 01 0 01 0 000 1 4 0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</si>
  <si>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</si>
  <si>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141 1 16 08 02 0 01 6 000 1 4 0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</si>
  <si>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</si>
  <si>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188 1 16 08 02 0 01 6 000 1 4 0</t>
  </si>
  <si>
    <t>188 1 16 21 04 0 04 6 000 1 4 0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</si>
  <si>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</si>
  <si>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924 1 16 25 01 0 01 0 000 1 4 0</t>
  </si>
  <si>
    <t>Денежные взыскания (штрафы) за нарушение законодательства Российской Федерации о недрах</t>
  </si>
  <si>
    <t>048 1 16 25 01 0 01 6 000 1 4 0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</si>
  <si>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</si>
  <si>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048 1 16 25 02 0 01 6 000 1 4 0</t>
  </si>
  <si>
    <t>Денежные взыскания (штрафы) за нарушение законодательства Российской Федерации об особо охраняемых природных территориях (федеральные государственные органы, Банк России, органы управления государственными внебюджетными фондами Российской Федерации)</t>
  </si>
  <si>
    <t>927 1 16 25 03 0 01 0 000 1 4 0</t>
  </si>
  <si>
    <t>Денежные взыскания (штрафы) за нарушение законодательства Российской Федерации об охране и использовании животного мира</t>
  </si>
  <si>
    <t>048 1 16 25 03 0 01 6 000 1 4 0</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</si>
  <si>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</si>
  <si>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076 1 16 25 03 0 01 6 000 1 4 0</t>
  </si>
  <si>
    <t>924 1 16 25 05 0 01 0 000 1 4 0</t>
  </si>
  <si>
    <t>Денежные взыскания (штрафы) за нарушение законодательства в области охраны окружающей среды</t>
  </si>
  <si>
    <t>048 1 16 25 05 0 01 6 000 1 4 0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</si>
  <si>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</si>
  <si>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141 1 16 25 05 0 01 6 000 1 4 0</t>
  </si>
  <si>
    <t>188 1 16 25 05 0 01 6 000 1 4 0</t>
  </si>
  <si>
    <t>048 1 16 25 06 0 01 6 000 1 4 0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</si>
  <si>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</si>
  <si>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081 1 16 25 06 0 01 6 000 1 4 0</t>
  </si>
  <si>
    <t>321 1 16 25 06 0 01 6 000 1 4 0</t>
  </si>
  <si>
    <t>141 1 16 28 00 0 01 6 000 1 4 0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</si>
  <si>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</si>
  <si>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188 1 16 28 00 0 01 6 000 1 4 0</t>
  </si>
  <si>
    <t>320 1 16 28 00 0 01 6 000 1 4 0</t>
  </si>
  <si>
    <t>188 1 16 28 00 0 01 7 000 1 4 0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</si>
  <si>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казенные учреждения)</t>
  </si>
  <si>
    <t>320 1 16 28 00 0 01 7 000 1 4 0</t>
  </si>
  <si>
    <t>188 1 16 30 01 3 01 6 000 1 4 0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</si>
  <si>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</si>
  <si>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188 1 16 30 03 0 01 6 000 1 4 0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</si>
  <si>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</si>
  <si>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002 1 16 33 04 0 04 0 000 1 4 0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</si>
  <si>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</si>
  <si>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005 1 16 33 04 0 04 0 000 1 4 0</t>
  </si>
  <si>
    <t>012 1 16 33 04 0 04 0 000 1 4 0</t>
  </si>
  <si>
    <t>161 1 16 33 04 0 04 6 000 1 4 0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</si>
  <si>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</si>
  <si>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931 1 16 33 04 0 04 0 000 1 4 0</t>
  </si>
  <si>
    <t>498 1 16 41 00 0 01 6 000 1 4 0</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</si>
  <si>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</si>
  <si>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048 1 16 43 00 0 01 6 000 1 4 0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</si>
  <si>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</si>
  <si>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076 1 16 43 00 0 01 6 000 1 4 0</t>
  </si>
  <si>
    <t>081 1 16 43 00 0 01 6 000 1 4 0</t>
  </si>
  <si>
    <t>141 1 16 43 00 0 01 6 000 1 4 0</t>
  </si>
  <si>
    <t>150 1 16 43 00 0 01 6 000 1 4 0</t>
  </si>
  <si>
    <t>151 1 16 43 00 0 01 6 000 1 4 0</t>
  </si>
  <si>
    <t>160 1 16 43 00 0 01 6 000 1 4 0</t>
  </si>
  <si>
    <t>177 1 16 43 00 0 01 6 000 1 4 0</t>
  </si>
  <si>
    <t>188 1 16 43 00 0 01 6 000 1 4 0</t>
  </si>
  <si>
    <t>192 1 16 43 00 0 01 6 000 1 4 0</t>
  </si>
  <si>
    <t>321 1 16 43 00 0 01 6 000 1 4 0</t>
  </si>
  <si>
    <t>498 1 16 45 00 0 01 6 000 1 4 0</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</si>
  <si>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</si>
  <si>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002 1 16 90 04 0 04 0 000 1 4 0</t>
  </si>
  <si>
    <t>Прочие поступления от денежных взысканий (штрафов) и иных сумм в возмещение ущерба, зачисляемые в бюджеты городских округов</t>
  </si>
  <si>
    <t>005 1 16 90 04 0 04 0 000 1 4 0</t>
  </si>
  <si>
    <t>019 1 16 90 04 0 04 0 000 1 4 0</t>
  </si>
  <si>
    <t>060 1 16 90 04 0 04 6 000 1 4 0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</si>
  <si>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</si>
  <si>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076 1 16 90 04 0 04 6 000 1 4 0</t>
  </si>
  <si>
    <t>081 1 16 90 04 0 04 6 000 1 4 0</t>
  </si>
  <si>
    <t>096 1 16 90 04 0 04 6 000 1 4 0</t>
  </si>
  <si>
    <t>106 1 16 90 04 0 04 6 000 1 4 0</t>
  </si>
  <si>
    <t>116 1 16 90 04 0 04 0 000 1 4 0</t>
  </si>
  <si>
    <t>117 1 16 90 04 0 04 0 000 1 4 0</t>
  </si>
  <si>
    <t>141 1 16 90 04 0 04 6 000 1 4 0</t>
  </si>
  <si>
    <t>150 1 16 90 04 0 04 6 000 1 4 0</t>
  </si>
  <si>
    <t>177 1 16 90 04 0 04 7 000 1 4 0</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</si>
  <si>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t>
  </si>
  <si>
    <t>182 1 16 90 04 0 04 6 000 1 4 0</t>
  </si>
  <si>
    <t>188 1 16 90 04 0 04 6 000 1 4 0</t>
  </si>
  <si>
    <t>192 1 16 90 04 0 04 6 000 1 4 0</t>
  </si>
  <si>
    <t>321 1 16 90 04 0 04 6 000 1 4 0</t>
  </si>
  <si>
    <t>498 1 16 90 04 0 04 6 000 1 4 0</t>
  </si>
  <si>
    <t>906 1 16 90 04 0 04 0 000 1 4 0</t>
  </si>
  <si>
    <t>918 1 16 90 04 0 04 0 000 1 4 0</t>
  </si>
  <si>
    <t>937 1 16 90 04 0 04 0 000 1 4 0</t>
  </si>
  <si>
    <t>002 1 17 01 04 0 04 0 000 1 8 0</t>
  </si>
  <si>
    <t>Невыясненные поступления, зачисляемые в бюджеты городских округов</t>
  </si>
  <si>
    <t>004 1 17 01 04 0 04 0 000 1 8 0</t>
  </si>
  <si>
    <t>018 1 17 01 04 0 04 0 000 1 8 0</t>
  </si>
  <si>
    <t>002 1 17 05 04 0 04 0 000 1 8 0</t>
  </si>
  <si>
    <t>Прочие неналоговые доходы бюджетов городских округов</t>
  </si>
  <si>
    <t>004 2 02 01 00 1 04 0 000 1 5 1</t>
  </si>
  <si>
    <t>004 2 02 01 00 3 04 0 000 1 5 1</t>
  </si>
  <si>
    <t>012 2 02 02 00 8 04 0 000 1 5 1</t>
  </si>
  <si>
    <t>002 2 02 02 00 9 04 0 000 1 5 1</t>
  </si>
  <si>
    <t>Субсидии бюджетам городских округов на государственную поддержку малого и среднего предпринимательства, включая крестьянские (фермерские) хозяйства</t>
  </si>
  <si>
    <t>007 2 02 02 05 1 04 0 000 1 5 1</t>
  </si>
  <si>
    <t>008 2 02 02 05 1 04 0 000 1 5 1</t>
  </si>
  <si>
    <t>012 2 02 02 05 1 04 0 000 1 5 1</t>
  </si>
  <si>
    <t>002 2 02 02 07 7 04 0 000 1 5 1</t>
  </si>
  <si>
    <t>002 2 02 02 08 8 04 0 002 1 5 1</t>
  </si>
  <si>
    <t>Субсидии бюджетам городских округов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</si>
  <si>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012 2 02 02 08 8 04 002 151</t>
  </si>
  <si>
    <t>002 2 02 02 08 9 04 0 002 151</t>
  </si>
  <si>
    <t>Субсидии бюджетам городских округов на обеспечение мероприятий по переселению граждан из аварийного жилищного фонда за счет средств бюджетов</t>
  </si>
  <si>
    <t>002 2 02 02 99 9 04 0 000 1 5 1</t>
  </si>
  <si>
    <t>005 2 02 02 99 9 04 0 000 1 5 1</t>
  </si>
  <si>
    <t>006 2 02 02 99 9 04 0 000 1 5 1</t>
  </si>
  <si>
    <t>007 2 02 02 99 9 04 0 000 1 5 1</t>
  </si>
  <si>
    <t>012 2 02 03 11 9 04 0 000 1 5 1</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</si>
  <si>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</si>
  <si>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002 2 02 03 99 9 04 0 000 1 5 1</t>
  </si>
  <si>
    <t>005 2 02 03 99 9 04 0 000 1 5 1</t>
  </si>
  <si>
    <t>007 2 02 03 99 9 04 0 000 1 5 1</t>
  </si>
  <si>
    <t>002 2 02 04 05 9 04 0 000 1 5 1</t>
  </si>
  <si>
    <t>005 2 02 04 99 9 04 0 000 1 5 1</t>
  </si>
  <si>
    <t>007 2 02 04 99 9 04 0 000 1 5 1</t>
  </si>
  <si>
    <t>004 2 07 04 05 0 04 0 000 1 8 0</t>
  </si>
  <si>
    <t>004 2 08 04 00 0 04 0 000 1 8 0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</si>
  <si>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</si>
  <si>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008 2 08 04 00 0 04 0 000 1 8 0</t>
  </si>
  <si>
    <t>007 2 18 04 02 0 04 0 000 1 8 0</t>
  </si>
  <si>
    <t>002 2 19 04 00 0 04 0 000 1 5 1</t>
  </si>
  <si>
    <t>Возврат остатков субсидий, субвенций и иных межбюджетных трансфертов, имеющих целевое назначение, прошлых лет из бюджетов городских округов</t>
  </si>
  <si>
    <t>005 2 19 04 00 0 04 0 000 1 5 1</t>
  </si>
  <si>
    <t>006 2 19 04 00 0 04 0 000 1 5 1</t>
  </si>
  <si>
    <t>007 2 19 04 00 0 04 0 000 1 5 1</t>
  </si>
  <si>
    <t>ВСЕГО</t>
  </si>
  <si>
    <t xml:space="preserve">от 26.05.2016 № 22/49 </t>
  </si>
</sst>
</file>

<file path=xl/styles.xml><?xml version="1.0" encoding="utf-8"?>
<styleSheet xmlns="http://schemas.openxmlformats.org/spreadsheetml/2006/main">
  <numFmts count="4">
    <numFmt numFmtId="164" formatCode="#,##0.0"/>
    <numFmt numFmtId="165" formatCode="0.0"/>
    <numFmt numFmtId="166" formatCode="?"/>
    <numFmt numFmtId="167" formatCode="#,##0.0_ ;[Red]\-#,##0.0\ "/>
  </numFmts>
  <fonts count="53">
    <font>
      <sz val="10"/>
      <name val="Arial Cyr"/>
      <charset val="204"/>
    </font>
    <font>
      <sz val="11"/>
      <color theme="1"/>
      <name val="Arial"/>
      <family val="2"/>
      <charset val="204"/>
    </font>
    <font>
      <sz val="10"/>
      <name val="Times New Roman"/>
      <family val="1"/>
      <charset val="204"/>
    </font>
    <font>
      <b/>
      <sz val="12"/>
      <name val="Times New Roman"/>
      <family val="1"/>
      <charset val="204"/>
    </font>
    <font>
      <b/>
      <sz val="11"/>
      <name val="Times New Roman"/>
      <family val="1"/>
      <charset val="204"/>
    </font>
    <font>
      <sz val="11"/>
      <name val="Times New Roman"/>
      <family val="1"/>
    </font>
    <font>
      <sz val="11"/>
      <name val="Times New Roman"/>
      <family val="1"/>
      <charset val="204"/>
    </font>
    <font>
      <sz val="9"/>
      <name val="Times New Roman"/>
      <family val="1"/>
      <charset val="204"/>
    </font>
    <font>
      <b/>
      <sz val="10"/>
      <name val="Times New Roman"/>
      <family val="1"/>
    </font>
    <font>
      <sz val="8"/>
      <name val="Times New Roman"/>
      <family val="1"/>
      <charset val="204"/>
    </font>
    <font>
      <sz val="12"/>
      <name val="Times New Roman"/>
      <family val="1"/>
      <charset val="204"/>
    </font>
    <font>
      <sz val="10"/>
      <name val="Arial Cyr"/>
      <charset val="204"/>
    </font>
    <font>
      <b/>
      <sz val="10"/>
      <name val="Times New Roman"/>
      <family val="1"/>
      <charset val="204"/>
    </font>
    <font>
      <b/>
      <sz val="12"/>
      <color indexed="8"/>
      <name val="Times New Roman"/>
      <family val="1"/>
      <charset val="204"/>
    </font>
    <font>
      <sz val="11"/>
      <color indexed="8"/>
      <name val="Times New Roman"/>
      <family val="1"/>
      <charset val="204"/>
    </font>
    <font>
      <b/>
      <sz val="11"/>
      <color indexed="8"/>
      <name val="Times New Roman"/>
      <family val="1"/>
      <charset val="204"/>
    </font>
    <font>
      <b/>
      <sz val="11"/>
      <name val="Arial Cyr"/>
      <charset val="204"/>
    </font>
    <font>
      <sz val="7.5"/>
      <name val="Arial Cyr"/>
      <charset val="204"/>
    </font>
    <font>
      <sz val="7.5"/>
      <name val="Times New Roman"/>
      <family val="1"/>
      <charset val="204"/>
    </font>
    <font>
      <b/>
      <sz val="7.5"/>
      <color indexed="8"/>
      <name val="Arial"/>
      <family val="2"/>
      <charset val="204"/>
    </font>
    <font>
      <b/>
      <sz val="9"/>
      <color indexed="8"/>
      <name val="Times New Roman"/>
      <family val="1"/>
      <charset val="204"/>
    </font>
    <font>
      <b/>
      <sz val="10"/>
      <color indexed="8"/>
      <name val="Times New Roman"/>
      <family val="1"/>
      <charset val="204"/>
    </font>
    <font>
      <sz val="7.5"/>
      <color indexed="8"/>
      <name val="Arial"/>
      <family val="2"/>
      <charset val="204"/>
    </font>
    <font>
      <sz val="9"/>
      <color indexed="8"/>
      <name val="Times New Roman"/>
      <family val="1"/>
      <charset val="204"/>
    </font>
    <font>
      <sz val="8"/>
      <color indexed="8"/>
      <name val="Times New Roman"/>
      <family val="1"/>
      <charset val="204"/>
    </font>
    <font>
      <b/>
      <sz val="8"/>
      <color indexed="8"/>
      <name val="Times New Roman"/>
      <family val="1"/>
      <charset val="204"/>
    </font>
    <font>
      <b/>
      <sz val="9"/>
      <color rgb="FF000000"/>
      <name val="Times New Roman"/>
      <family val="1"/>
      <charset val="204"/>
    </font>
    <font>
      <sz val="11"/>
      <color theme="1"/>
      <name val="Calibri"/>
      <family val="2"/>
      <charset val="204"/>
      <scheme val="minor"/>
    </font>
    <font>
      <sz val="10"/>
      <name val="Arial"/>
      <family val="2"/>
      <charset val="204"/>
    </font>
    <font>
      <sz val="8"/>
      <name val="Arial"/>
      <family val="2"/>
      <charset val="204"/>
    </font>
    <font>
      <sz val="11"/>
      <color theme="1"/>
      <name val="Calibri"/>
      <family val="2"/>
      <scheme val="minor"/>
    </font>
    <font>
      <sz val="10"/>
      <color rgb="FF000000"/>
      <name val="Arial"/>
      <family val="2"/>
      <charset val="204"/>
    </font>
    <font>
      <sz val="10"/>
      <name val="Arial"/>
      <family val="2"/>
      <charset val="204"/>
    </font>
    <font>
      <sz val="8"/>
      <name val="Arial"/>
      <family val="2"/>
      <charset val="204"/>
    </font>
    <font>
      <b/>
      <sz val="8"/>
      <name val="Arial"/>
      <family val="2"/>
      <charset val="204"/>
    </font>
    <font>
      <b/>
      <i/>
      <sz val="8"/>
      <name val="Arial"/>
      <family val="2"/>
      <charset val="204"/>
    </font>
    <font>
      <b/>
      <sz val="11"/>
      <name val="Arial"/>
      <family val="2"/>
      <charset val="204"/>
    </font>
    <font>
      <sz val="11"/>
      <name val="Calibri"/>
      <family val="2"/>
    </font>
    <font>
      <b/>
      <sz val="12"/>
      <name val="Arial"/>
      <family val="2"/>
      <charset val="204"/>
    </font>
    <font>
      <sz val="6"/>
      <name val="Arial"/>
      <family val="2"/>
      <charset val="204"/>
    </font>
    <font>
      <b/>
      <sz val="10"/>
      <name val="Arial"/>
      <family val="2"/>
      <charset val="204"/>
    </font>
    <font>
      <sz val="9"/>
      <name val="Arial"/>
      <family val="2"/>
      <charset val="204"/>
    </font>
    <font>
      <b/>
      <sz val="12"/>
      <name val="Arial Cyr"/>
      <charset val="204"/>
    </font>
    <font>
      <sz val="11"/>
      <name val="Calibri"/>
      <family val="2"/>
      <charset val="204"/>
      <scheme val="minor"/>
    </font>
    <font>
      <sz val="12"/>
      <color theme="1"/>
      <name val="Times New Roman"/>
      <family val="2"/>
      <charset val="204"/>
    </font>
    <font>
      <sz val="12"/>
      <name val="Times New Roman"/>
      <family val="2"/>
      <charset val="204"/>
    </font>
    <font>
      <sz val="11"/>
      <color rgb="FFFF0000"/>
      <name val="Times New Roman"/>
      <family val="1"/>
      <charset val="204"/>
    </font>
    <font>
      <sz val="14"/>
      <name val="Times New Roman Cyr"/>
      <charset val="204"/>
    </font>
    <font>
      <i/>
      <sz val="10"/>
      <name val="Times New Roman"/>
      <family val="1"/>
      <charset val="204"/>
    </font>
    <font>
      <b/>
      <sz val="14"/>
      <name val="Times New Roman"/>
      <family val="1"/>
      <charset val="204"/>
    </font>
    <font>
      <sz val="10"/>
      <color indexed="8"/>
      <name val="Times New Roman"/>
      <family val="1"/>
      <charset val="204"/>
    </font>
    <font>
      <sz val="10"/>
      <name val="Arial"/>
    </font>
    <font>
      <sz val="11"/>
      <name val="Arial"/>
      <family val="2"/>
      <charset val="204"/>
    </font>
  </fonts>
  <fills count="6">
    <fill>
      <patternFill patternType="none"/>
    </fill>
    <fill>
      <patternFill patternType="gray125"/>
    </fill>
    <fill>
      <patternFill patternType="solid">
        <fgColor indexed="9"/>
        <bgColor indexed="64"/>
      </patternFill>
    </fill>
    <fill>
      <patternFill patternType="solid">
        <fgColor rgb="FFC0C0C0"/>
        <bgColor indexed="64"/>
      </patternFill>
    </fill>
    <fill>
      <patternFill patternType="solid">
        <fgColor rgb="FFFFFFFF"/>
        <bgColor indexed="64"/>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medium">
        <color rgb="FF000000"/>
      </bottom>
      <diagonal/>
    </border>
    <border>
      <left/>
      <right style="medium">
        <color rgb="FF000000"/>
      </right>
      <top style="hair">
        <color rgb="FF000000"/>
      </top>
      <bottom/>
      <diagonal/>
    </border>
    <border>
      <left/>
      <right style="medium">
        <color rgb="FF000000"/>
      </right>
      <top/>
      <bottom style="hair">
        <color rgb="FF000000"/>
      </bottom>
      <diagonal/>
    </border>
    <border>
      <left style="thin">
        <color rgb="FF000000"/>
      </left>
      <right style="medium">
        <color rgb="FF000000"/>
      </right>
      <top/>
      <bottom style="hair">
        <color rgb="FF000000"/>
      </bottom>
      <diagonal/>
    </border>
    <border>
      <left style="medium">
        <color rgb="FF000000"/>
      </left>
      <right style="thin">
        <color rgb="FF000000"/>
      </right>
      <top/>
      <bottom style="thin">
        <color rgb="FF000000"/>
      </bottom>
      <diagonal/>
    </border>
    <border>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style="hair">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style="thin">
        <color rgb="FF000000"/>
      </top>
      <bottom style="medium">
        <color rgb="FF000000"/>
      </bottom>
      <diagonal/>
    </border>
    <border>
      <left/>
      <right/>
      <top style="thin">
        <color rgb="FF000000"/>
      </top>
      <bottom style="thin">
        <color rgb="FF000000"/>
      </bottom>
      <diagonal/>
    </border>
    <border>
      <left/>
      <right style="medium">
        <color rgb="FF000000"/>
      </right>
      <top style="thin">
        <color rgb="FF000000"/>
      </top>
      <bottom style="hair">
        <color rgb="FF000000"/>
      </bottom>
      <diagonal/>
    </border>
    <border>
      <left/>
      <right/>
      <top style="hair">
        <color rgb="FF000000"/>
      </top>
      <bottom/>
      <diagonal/>
    </border>
    <border>
      <left/>
      <right/>
      <top style="medium">
        <color rgb="FF000000"/>
      </top>
      <bottom style="medium">
        <color rgb="FF000000"/>
      </bottom>
      <diagonal/>
    </border>
    <border>
      <left/>
      <right/>
      <top/>
      <bottom style="medium">
        <color rgb="FF000000"/>
      </bottom>
      <diagonal/>
    </border>
    <border>
      <left/>
      <right/>
      <top style="thin">
        <color rgb="FF000000"/>
      </top>
      <bottom style="medium">
        <color rgb="FF000000"/>
      </bottom>
      <diagonal/>
    </border>
    <border>
      <left/>
      <right/>
      <top style="medium">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right/>
      <top/>
      <bottom style="thin">
        <color indexed="64"/>
      </bottom>
      <diagonal/>
    </border>
    <border>
      <left/>
      <right/>
      <top style="thin">
        <color indexed="64"/>
      </top>
      <bottom/>
      <diagonal/>
    </border>
  </borders>
  <cellStyleXfs count="166">
    <xf numFmtId="0" fontId="0" fillId="0" borderId="0"/>
    <xf numFmtId="0" fontId="27" fillId="0" borderId="0"/>
    <xf numFmtId="0" fontId="11" fillId="0" borderId="0"/>
    <xf numFmtId="0" fontId="27" fillId="0" borderId="0"/>
    <xf numFmtId="0" fontId="11" fillId="0" borderId="0"/>
    <xf numFmtId="0" fontId="1" fillId="0" borderId="0"/>
    <xf numFmtId="0" fontId="28" fillId="0" borderId="0"/>
    <xf numFmtId="4" fontId="29" fillId="0" borderId="4">
      <alignment horizontal="right"/>
    </xf>
    <xf numFmtId="0" fontId="30" fillId="0" borderId="0"/>
    <xf numFmtId="0" fontId="31" fillId="0" borderId="0">
      <alignment horizontal="left"/>
    </xf>
    <xf numFmtId="0" fontId="31" fillId="0" borderId="0">
      <alignment horizontal="left"/>
    </xf>
    <xf numFmtId="0" fontId="32" fillId="0" borderId="0"/>
    <xf numFmtId="0" fontId="32" fillId="0" borderId="0"/>
    <xf numFmtId="0" fontId="31" fillId="0" borderId="0">
      <alignment horizontal="left"/>
    </xf>
    <xf numFmtId="49" fontId="33" fillId="0" borderId="5"/>
    <xf numFmtId="4" fontId="33" fillId="0" borderId="4">
      <alignment horizontal="right"/>
    </xf>
    <xf numFmtId="4" fontId="33" fillId="0" borderId="6">
      <alignment horizontal="right"/>
    </xf>
    <xf numFmtId="49" fontId="33" fillId="0" borderId="0">
      <alignment horizontal="right"/>
    </xf>
    <xf numFmtId="0" fontId="33" fillId="0" borderId="5"/>
    <xf numFmtId="4" fontId="33" fillId="0" borderId="7">
      <alignment horizontal="right"/>
    </xf>
    <xf numFmtId="49" fontId="33" fillId="0" borderId="8">
      <alignment horizontal="center"/>
    </xf>
    <xf numFmtId="4" fontId="33" fillId="0" borderId="9">
      <alignment horizontal="right"/>
    </xf>
    <xf numFmtId="0" fontId="34" fillId="0" borderId="0">
      <alignment horizontal="center"/>
    </xf>
    <xf numFmtId="0" fontId="34" fillId="0" borderId="5"/>
    <xf numFmtId="0" fontId="33" fillId="0" borderId="10">
      <alignment horizontal="left" wrapText="1"/>
    </xf>
    <xf numFmtId="0" fontId="33" fillId="0" borderId="11">
      <alignment horizontal="left" wrapText="1" indent="1"/>
    </xf>
    <xf numFmtId="0" fontId="33" fillId="0" borderId="10">
      <alignment horizontal="left" wrapText="1" indent="2"/>
    </xf>
    <xf numFmtId="0" fontId="33" fillId="0" borderId="12">
      <alignment horizontal="left" wrapText="1" indent="2"/>
    </xf>
    <xf numFmtId="0" fontId="33" fillId="0" borderId="0">
      <alignment horizontal="center" wrapText="1"/>
    </xf>
    <xf numFmtId="49" fontId="33" fillId="0" borderId="5">
      <alignment horizontal="left"/>
    </xf>
    <xf numFmtId="49" fontId="33" fillId="0" borderId="13">
      <alignment horizontal="center" wrapText="1"/>
    </xf>
    <xf numFmtId="49" fontId="33" fillId="0" borderId="13">
      <alignment horizontal="left" wrapText="1"/>
    </xf>
    <xf numFmtId="49" fontId="33" fillId="0" borderId="13">
      <alignment horizontal="center" shrinkToFit="1"/>
    </xf>
    <xf numFmtId="49" fontId="33" fillId="0" borderId="5">
      <alignment horizontal="center"/>
    </xf>
    <xf numFmtId="0" fontId="33" fillId="0" borderId="14">
      <alignment horizontal="center"/>
    </xf>
    <xf numFmtId="0" fontId="33" fillId="0" borderId="0">
      <alignment horizontal="center"/>
    </xf>
    <xf numFmtId="49" fontId="33" fillId="0" borderId="5"/>
    <xf numFmtId="49" fontId="33" fillId="0" borderId="4">
      <alignment horizontal="center" shrinkToFit="1"/>
    </xf>
    <xf numFmtId="0" fontId="33" fillId="0" borderId="5">
      <alignment horizontal="center"/>
    </xf>
    <xf numFmtId="49" fontId="33" fillId="0" borderId="14">
      <alignment horizontal="center"/>
    </xf>
    <xf numFmtId="49" fontId="33" fillId="0" borderId="0">
      <alignment horizontal="left"/>
    </xf>
    <xf numFmtId="49" fontId="33" fillId="0" borderId="7">
      <alignment horizontal="center"/>
    </xf>
    <xf numFmtId="0" fontId="34" fillId="0" borderId="15">
      <alignment horizontal="center" vertical="center" textRotation="90" wrapText="1"/>
    </xf>
    <xf numFmtId="0" fontId="34" fillId="0" borderId="14">
      <alignment horizontal="center" vertical="center" textRotation="90" wrapText="1"/>
    </xf>
    <xf numFmtId="0" fontId="33" fillId="0" borderId="0">
      <alignment vertical="center"/>
    </xf>
    <xf numFmtId="0" fontId="34" fillId="0" borderId="15">
      <alignment horizontal="center" vertical="center" textRotation="90"/>
    </xf>
    <xf numFmtId="49" fontId="33" fillId="0" borderId="16">
      <alignment horizontal="center" vertical="center" wrapText="1"/>
    </xf>
    <xf numFmtId="0" fontId="34" fillId="0" borderId="17"/>
    <xf numFmtId="49" fontId="35" fillId="0" borderId="18">
      <alignment horizontal="left" vertical="center" wrapText="1"/>
    </xf>
    <xf numFmtId="49" fontId="33" fillId="0" borderId="19">
      <alignment horizontal="left" vertical="center" wrapText="1" indent="2"/>
    </xf>
    <xf numFmtId="49" fontId="33" fillId="0" borderId="12">
      <alignment horizontal="left" vertical="center" wrapText="1" indent="3"/>
    </xf>
    <xf numFmtId="49" fontId="33" fillId="0" borderId="18">
      <alignment horizontal="left" vertical="center" wrapText="1" indent="3"/>
    </xf>
    <xf numFmtId="49" fontId="33" fillId="0" borderId="20">
      <alignment horizontal="left" vertical="center" wrapText="1" indent="3"/>
    </xf>
    <xf numFmtId="0" fontId="35" fillId="0" borderId="17">
      <alignment horizontal="left" vertical="center" wrapText="1"/>
    </xf>
    <xf numFmtId="49" fontId="33" fillId="0" borderId="14">
      <alignment horizontal="left" vertical="center" wrapText="1" indent="3"/>
    </xf>
    <xf numFmtId="49" fontId="33" fillId="0" borderId="0">
      <alignment horizontal="left" vertical="center" wrapText="1" indent="3"/>
    </xf>
    <xf numFmtId="49" fontId="33" fillId="0" borderId="5">
      <alignment horizontal="left" vertical="center" wrapText="1" indent="3"/>
    </xf>
    <xf numFmtId="49" fontId="35" fillId="0" borderId="17">
      <alignment horizontal="left" vertical="center" wrapText="1"/>
    </xf>
    <xf numFmtId="49" fontId="33" fillId="0" borderId="21">
      <alignment horizontal="center" vertical="center" wrapText="1"/>
    </xf>
    <xf numFmtId="49" fontId="34" fillId="0" borderId="22">
      <alignment horizontal="center"/>
    </xf>
    <xf numFmtId="49" fontId="34" fillId="0" borderId="23">
      <alignment horizontal="center" vertical="center" wrapText="1"/>
    </xf>
    <xf numFmtId="49" fontId="33" fillId="0" borderId="24">
      <alignment horizontal="center" vertical="center" wrapText="1"/>
    </xf>
    <xf numFmtId="49" fontId="33" fillId="0" borderId="13">
      <alignment horizontal="center" vertical="center" wrapText="1"/>
    </xf>
    <xf numFmtId="49" fontId="33" fillId="0" borderId="23">
      <alignment horizontal="center" vertical="center" wrapText="1"/>
    </xf>
    <xf numFmtId="49" fontId="33" fillId="0" borderId="25">
      <alignment horizontal="center" vertical="center" wrapText="1"/>
    </xf>
    <xf numFmtId="49" fontId="33" fillId="0" borderId="26">
      <alignment horizontal="center" vertical="center" wrapText="1"/>
    </xf>
    <xf numFmtId="49" fontId="33" fillId="0" borderId="0">
      <alignment horizontal="center" vertical="center" wrapText="1"/>
    </xf>
    <xf numFmtId="49" fontId="33" fillId="0" borderId="5">
      <alignment horizontal="center" vertical="center" wrapText="1"/>
    </xf>
    <xf numFmtId="49" fontId="34" fillId="0" borderId="22">
      <alignment horizontal="center" vertical="center" wrapText="1"/>
    </xf>
    <xf numFmtId="0" fontId="33" fillId="0" borderId="16">
      <alignment horizontal="center" vertical="top"/>
    </xf>
    <xf numFmtId="49" fontId="33" fillId="0" borderId="16">
      <alignment horizontal="center" vertical="top" wrapText="1"/>
    </xf>
    <xf numFmtId="4" fontId="33" fillId="0" borderId="27">
      <alignment horizontal="right"/>
    </xf>
    <xf numFmtId="0" fontId="33" fillId="0" borderId="28"/>
    <xf numFmtId="4" fontId="33" fillId="0" borderId="21">
      <alignment horizontal="right"/>
    </xf>
    <xf numFmtId="4" fontId="33" fillId="0" borderId="26">
      <alignment horizontal="right" shrinkToFit="1"/>
    </xf>
    <xf numFmtId="4" fontId="33" fillId="0" borderId="0">
      <alignment horizontal="right" shrinkToFit="1"/>
    </xf>
    <xf numFmtId="0" fontId="34" fillId="0" borderId="16">
      <alignment horizontal="center" vertical="top"/>
    </xf>
    <xf numFmtId="0" fontId="33" fillId="0" borderId="16">
      <alignment horizontal="center" vertical="top" wrapText="1"/>
    </xf>
    <xf numFmtId="0" fontId="33" fillId="0" borderId="16">
      <alignment horizontal="center" vertical="top"/>
    </xf>
    <xf numFmtId="4" fontId="33" fillId="0" borderId="29">
      <alignment horizontal="right"/>
    </xf>
    <xf numFmtId="0" fontId="33" fillId="0" borderId="30"/>
    <xf numFmtId="4" fontId="33" fillId="0" borderId="31">
      <alignment horizontal="right"/>
    </xf>
    <xf numFmtId="0" fontId="33" fillId="0" borderId="5">
      <alignment horizontal="right"/>
    </xf>
    <xf numFmtId="0" fontId="34" fillId="0" borderId="16">
      <alignment horizontal="center" vertical="top"/>
    </xf>
    <xf numFmtId="0" fontId="32" fillId="3" borderId="0"/>
    <xf numFmtId="0" fontId="34" fillId="0" borderId="0"/>
    <xf numFmtId="0" fontId="36" fillId="0" borderId="0"/>
    <xf numFmtId="0" fontId="33" fillId="0" borderId="0">
      <alignment horizontal="left"/>
    </xf>
    <xf numFmtId="0" fontId="33" fillId="0" borderId="0"/>
    <xf numFmtId="0" fontId="37" fillId="0" borderId="0"/>
    <xf numFmtId="0" fontId="32" fillId="3" borderId="5"/>
    <xf numFmtId="0" fontId="33" fillId="0" borderId="15">
      <alignment horizontal="center" vertical="top" wrapText="1"/>
    </xf>
    <xf numFmtId="0" fontId="33" fillId="0" borderId="15">
      <alignment horizontal="center" vertical="center"/>
    </xf>
    <xf numFmtId="0" fontId="32" fillId="3" borderId="32"/>
    <xf numFmtId="0" fontId="33" fillId="0" borderId="33">
      <alignment horizontal="left" wrapText="1"/>
    </xf>
    <xf numFmtId="0" fontId="33" fillId="0" borderId="10">
      <alignment horizontal="left" wrapText="1" indent="1"/>
    </xf>
    <xf numFmtId="0" fontId="33" fillId="0" borderId="17">
      <alignment horizontal="left" wrapText="1" indent="2"/>
    </xf>
    <xf numFmtId="0" fontId="32" fillId="3" borderId="34"/>
    <xf numFmtId="0" fontId="38" fillId="0" borderId="0">
      <alignment horizontal="center" wrapText="1"/>
    </xf>
    <xf numFmtId="0" fontId="39" fillId="0" borderId="0">
      <alignment horizontal="center" vertical="top"/>
    </xf>
    <xf numFmtId="0" fontId="33" fillId="0" borderId="5">
      <alignment wrapText="1"/>
    </xf>
    <xf numFmtId="0" fontId="33" fillId="0" borderId="32">
      <alignment wrapText="1"/>
    </xf>
    <xf numFmtId="0" fontId="33" fillId="0" borderId="14">
      <alignment horizontal="left"/>
    </xf>
    <xf numFmtId="0" fontId="33" fillId="0" borderId="16">
      <alignment horizontal="center" vertical="top" wrapText="1"/>
    </xf>
    <xf numFmtId="0" fontId="33" fillId="0" borderId="21">
      <alignment horizontal="center" vertical="center"/>
    </xf>
    <xf numFmtId="0" fontId="32" fillId="3" borderId="35"/>
    <xf numFmtId="49" fontId="33" fillId="0" borderId="22">
      <alignment horizontal="center" wrapText="1"/>
    </xf>
    <xf numFmtId="49" fontId="33" fillId="0" borderId="24">
      <alignment horizontal="center" wrapText="1"/>
    </xf>
    <xf numFmtId="49" fontId="33" fillId="0" borderId="23">
      <alignment horizontal="center"/>
    </xf>
    <xf numFmtId="0" fontId="32" fillId="3" borderId="14"/>
    <xf numFmtId="0" fontId="32" fillId="3" borderId="36"/>
    <xf numFmtId="0" fontId="33" fillId="0" borderId="26"/>
    <xf numFmtId="0" fontId="33" fillId="0" borderId="0">
      <alignment horizontal="center"/>
    </xf>
    <xf numFmtId="49" fontId="33" fillId="0" borderId="14"/>
    <xf numFmtId="49" fontId="33" fillId="0" borderId="0"/>
    <xf numFmtId="0" fontId="33" fillId="0" borderId="16">
      <alignment horizontal="center" vertical="center"/>
    </xf>
    <xf numFmtId="0" fontId="32" fillId="3" borderId="37"/>
    <xf numFmtId="49" fontId="33" fillId="0" borderId="27">
      <alignment horizontal="center"/>
    </xf>
    <xf numFmtId="49" fontId="33" fillId="0" borderId="28">
      <alignment horizontal="center"/>
    </xf>
    <xf numFmtId="49" fontId="33" fillId="0" borderId="16">
      <alignment horizontal="center"/>
    </xf>
    <xf numFmtId="49" fontId="33" fillId="0" borderId="16">
      <alignment horizontal="center" vertical="top" wrapText="1"/>
    </xf>
    <xf numFmtId="49" fontId="33" fillId="0" borderId="16">
      <alignment horizontal="center" vertical="top" wrapText="1"/>
    </xf>
    <xf numFmtId="0" fontId="32" fillId="3" borderId="38"/>
    <xf numFmtId="4" fontId="33" fillId="0" borderId="16">
      <alignment horizontal="right"/>
    </xf>
    <xf numFmtId="0" fontId="33" fillId="4" borderId="26"/>
    <xf numFmtId="49" fontId="33" fillId="0" borderId="39">
      <alignment horizontal="center" vertical="top"/>
    </xf>
    <xf numFmtId="49" fontId="32" fillId="0" borderId="0"/>
    <xf numFmtId="0" fontId="33" fillId="0" borderId="0">
      <alignment horizontal="right"/>
    </xf>
    <xf numFmtId="49" fontId="33" fillId="0" borderId="0">
      <alignment horizontal="right"/>
    </xf>
    <xf numFmtId="0" fontId="40" fillId="0" borderId="0"/>
    <xf numFmtId="0" fontId="40" fillId="0" borderId="40"/>
    <xf numFmtId="49" fontId="41" fillId="0" borderId="41">
      <alignment horizontal="right"/>
    </xf>
    <xf numFmtId="0" fontId="33" fillId="0" borderId="41">
      <alignment horizontal="right"/>
    </xf>
    <xf numFmtId="0" fontId="40" fillId="0" borderId="5"/>
    <xf numFmtId="0" fontId="33" fillId="0" borderId="21">
      <alignment horizontal="center"/>
    </xf>
    <xf numFmtId="49" fontId="32" fillId="0" borderId="42">
      <alignment horizontal="center"/>
    </xf>
    <xf numFmtId="14" fontId="33" fillId="0" borderId="43">
      <alignment horizontal="center"/>
    </xf>
    <xf numFmtId="0" fontId="33" fillId="0" borderId="44">
      <alignment horizontal="center"/>
    </xf>
    <xf numFmtId="49" fontId="33" fillId="0" borderId="45">
      <alignment horizontal="center"/>
    </xf>
    <xf numFmtId="49" fontId="33" fillId="0" borderId="43">
      <alignment horizontal="center"/>
    </xf>
    <xf numFmtId="0" fontId="33" fillId="0" borderId="43">
      <alignment horizontal="center"/>
    </xf>
    <xf numFmtId="49" fontId="33" fillId="0" borderId="46">
      <alignment horizontal="center"/>
    </xf>
    <xf numFmtId="0" fontId="37" fillId="0" borderId="26"/>
    <xf numFmtId="49" fontId="33" fillId="0" borderId="39">
      <alignment horizontal="center" vertical="top" wrapText="1"/>
    </xf>
    <xf numFmtId="0" fontId="33" fillId="0" borderId="47">
      <alignment horizontal="center" vertical="center"/>
    </xf>
    <xf numFmtId="4" fontId="33" fillId="0" borderId="8">
      <alignment horizontal="right"/>
    </xf>
    <xf numFmtId="49" fontId="33" fillId="0" borderId="30">
      <alignment horizontal="center"/>
    </xf>
    <xf numFmtId="0" fontId="33" fillId="0" borderId="0">
      <alignment horizontal="left" wrapText="1"/>
    </xf>
    <xf numFmtId="0" fontId="33" fillId="0" borderId="5">
      <alignment horizontal="left"/>
    </xf>
    <xf numFmtId="0" fontId="33" fillId="0" borderId="11">
      <alignment horizontal="left" wrapText="1"/>
    </xf>
    <xf numFmtId="0" fontId="33" fillId="0" borderId="32"/>
    <xf numFmtId="0" fontId="34" fillId="0" borderId="48">
      <alignment horizontal="left" wrapText="1"/>
    </xf>
    <xf numFmtId="0" fontId="33" fillId="0" borderId="7">
      <alignment horizontal="left" wrapText="1" indent="2"/>
    </xf>
    <xf numFmtId="49" fontId="33" fillId="0" borderId="0">
      <alignment horizontal="center" wrapText="1"/>
    </xf>
    <xf numFmtId="49" fontId="33" fillId="0" borderId="23">
      <alignment horizontal="center" wrapText="1"/>
    </xf>
    <xf numFmtId="0" fontId="33" fillId="0" borderId="35"/>
    <xf numFmtId="0" fontId="33" fillId="0" borderId="49">
      <alignment horizontal="center" wrapText="1"/>
    </xf>
    <xf numFmtId="0" fontId="32" fillId="3" borderId="26"/>
    <xf numFmtId="49" fontId="33" fillId="0" borderId="13">
      <alignment horizontal="center"/>
    </xf>
    <xf numFmtId="49" fontId="33" fillId="0" borderId="0">
      <alignment horizontal="center"/>
    </xf>
    <xf numFmtId="49" fontId="33" fillId="0" borderId="4">
      <alignment horizontal="center" wrapText="1"/>
    </xf>
    <xf numFmtId="49" fontId="33" fillId="0" borderId="6">
      <alignment horizontal="center" wrapText="1"/>
    </xf>
    <xf numFmtId="49" fontId="33" fillId="0" borderId="4">
      <alignment horizontal="center"/>
    </xf>
    <xf numFmtId="0" fontId="44" fillId="0" borderId="0"/>
    <xf numFmtId="0" fontId="47" fillId="0" borderId="0"/>
    <xf numFmtId="0" fontId="51" fillId="0" borderId="0"/>
  </cellStyleXfs>
  <cellXfs count="183">
    <xf numFmtId="0" fontId="0" fillId="0" borderId="0" xfId="0" applyAlignment="1">
      <alignment vertical="top"/>
    </xf>
    <xf numFmtId="0" fontId="2" fillId="0" borderId="0" xfId="0" applyFont="1" applyAlignment="1">
      <alignment vertical="top"/>
    </xf>
    <xf numFmtId="0" fontId="0" fillId="0" borderId="0" xfId="0"/>
    <xf numFmtId="0" fontId="9" fillId="0" borderId="1" xfId="0" applyFont="1" applyBorder="1" applyAlignment="1">
      <alignment horizontal="center" vertical="center" wrapText="1"/>
    </xf>
    <xf numFmtId="0" fontId="9" fillId="0" borderId="0" xfId="0" applyFont="1" applyFill="1"/>
    <xf numFmtId="0" fontId="6" fillId="0" borderId="0" xfId="0" applyFont="1" applyFill="1"/>
    <xf numFmtId="164" fontId="6" fillId="0" borderId="1" xfId="0" applyNumberFormat="1" applyFont="1" applyFill="1" applyBorder="1" applyAlignment="1">
      <alignment horizontal="center" vertical="center" wrapText="1"/>
    </xf>
    <xf numFmtId="164" fontId="3" fillId="0" borderId="1" xfId="0" applyNumberFormat="1" applyFont="1" applyFill="1" applyBorder="1" applyAlignment="1">
      <alignment horizontal="center" vertical="center" wrapText="1"/>
    </xf>
    <xf numFmtId="164" fontId="13" fillId="0" borderId="1" xfId="0" applyNumberFormat="1" applyFont="1" applyFill="1" applyBorder="1" applyAlignment="1">
      <alignment horizontal="center" vertical="center" wrapText="1"/>
    </xf>
    <xf numFmtId="0" fontId="10" fillId="0" borderId="0" xfId="0" applyFont="1" applyFill="1"/>
    <xf numFmtId="0" fontId="6" fillId="0" borderId="0" xfId="0" applyFont="1" applyFill="1" applyAlignment="1">
      <alignment vertical="center"/>
    </xf>
    <xf numFmtId="0" fontId="0" fillId="0" borderId="0" xfId="0" applyFill="1"/>
    <xf numFmtId="0" fontId="17" fillId="0" borderId="0" xfId="0" applyFont="1"/>
    <xf numFmtId="0" fontId="0" fillId="0" borderId="0" xfId="0" applyAlignment="1">
      <alignment vertical="justify"/>
    </xf>
    <xf numFmtId="0" fontId="9" fillId="0" borderId="0" xfId="0" applyFont="1" applyFill="1" applyAlignment="1">
      <alignment horizontal="right"/>
    </xf>
    <xf numFmtId="3" fontId="18" fillId="2" borderId="1" xfId="0" applyNumberFormat="1" applyFont="1" applyFill="1" applyBorder="1" applyAlignment="1">
      <alignment horizontal="center" vertical="center" wrapText="1"/>
    </xf>
    <xf numFmtId="0" fontId="19" fillId="2" borderId="1" xfId="0" applyFont="1" applyFill="1" applyBorder="1" applyAlignment="1">
      <alignment vertical="top"/>
    </xf>
    <xf numFmtId="0" fontId="20" fillId="0" borderId="1" xfId="0" applyFont="1" applyBorder="1" applyAlignment="1">
      <alignment vertical="top" wrapText="1"/>
    </xf>
    <xf numFmtId="0" fontId="23" fillId="0" borderId="1" xfId="0" applyFont="1" applyBorder="1" applyAlignment="1">
      <alignment vertical="top" wrapText="1"/>
    </xf>
    <xf numFmtId="0" fontId="12" fillId="0" borderId="0" xfId="0" applyFont="1" applyAlignment="1">
      <alignment vertical="top"/>
    </xf>
    <xf numFmtId="0" fontId="22" fillId="0" borderId="1" xfId="0" applyFont="1" applyBorder="1" applyAlignment="1">
      <alignment vertical="top"/>
    </xf>
    <xf numFmtId="0" fontId="19" fillId="0" borderId="1" xfId="0" applyFont="1" applyBorder="1" applyAlignment="1">
      <alignment vertical="top"/>
    </xf>
    <xf numFmtId="0" fontId="24" fillId="0" borderId="1" xfId="0" applyFont="1" applyBorder="1" applyAlignment="1">
      <alignment vertical="top" wrapText="1"/>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165" fontId="9"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top" wrapText="1"/>
    </xf>
    <xf numFmtId="0" fontId="3" fillId="0" borderId="1" xfId="0" applyFont="1" applyFill="1" applyBorder="1" applyAlignment="1">
      <alignment vertical="top" wrapText="1"/>
    </xf>
    <xf numFmtId="165" fontId="4"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top" wrapText="1"/>
    </xf>
    <xf numFmtId="0" fontId="5" fillId="0" borderId="1" xfId="0" applyFont="1" applyFill="1" applyBorder="1" applyAlignment="1">
      <alignment vertical="top" wrapText="1"/>
    </xf>
    <xf numFmtId="3" fontId="6" fillId="0" borderId="1" xfId="0" applyNumberFormat="1" applyFont="1" applyFill="1" applyBorder="1" applyAlignment="1">
      <alignment horizontal="center" vertical="center" wrapText="1"/>
    </xf>
    <xf numFmtId="0" fontId="6" fillId="0" borderId="1" xfId="0" applyFont="1" applyFill="1" applyBorder="1" applyAlignment="1">
      <alignment vertical="top" wrapText="1"/>
    </xf>
    <xf numFmtId="164" fontId="6" fillId="0" borderId="1" xfId="0" applyNumberFormat="1" applyFont="1" applyFill="1" applyBorder="1" applyAlignment="1">
      <alignment horizontal="center" vertical="center"/>
    </xf>
    <xf numFmtId="165" fontId="6" fillId="0" borderId="1" xfId="0" applyNumberFormat="1" applyFont="1" applyFill="1" applyBorder="1" applyAlignment="1">
      <alignment horizontal="center" vertical="center"/>
    </xf>
    <xf numFmtId="164" fontId="14" fillId="0" borderId="1" xfId="0" applyNumberFormat="1" applyFont="1" applyFill="1" applyBorder="1" applyAlignment="1">
      <alignment horizontal="center" vertical="center"/>
    </xf>
    <xf numFmtId="49" fontId="10" fillId="0" borderId="1" xfId="0" applyNumberFormat="1" applyFont="1" applyFill="1" applyBorder="1" applyAlignment="1">
      <alignment horizontal="center" vertical="top" wrapText="1"/>
    </xf>
    <xf numFmtId="0" fontId="10" fillId="0" borderId="1" xfId="0" applyFont="1" applyFill="1" applyBorder="1" applyAlignment="1">
      <alignment vertical="top" wrapText="1"/>
    </xf>
    <xf numFmtId="165" fontId="6" fillId="0" borderId="1" xfId="0" applyNumberFormat="1" applyFont="1" applyFill="1" applyBorder="1" applyAlignment="1">
      <alignment vertical="top"/>
    </xf>
    <xf numFmtId="165" fontId="3" fillId="0" borderId="1" xfId="0" applyNumberFormat="1" applyFont="1" applyFill="1" applyBorder="1" applyAlignment="1">
      <alignment horizontal="center" vertical="center"/>
    </xf>
    <xf numFmtId="49" fontId="3"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left" vertical="top" wrapText="1"/>
    </xf>
    <xf numFmtId="0" fontId="0" fillId="0" borderId="0" xfId="0" applyFill="1" applyAlignment="1">
      <alignment vertical="top"/>
    </xf>
    <xf numFmtId="164" fontId="0" fillId="0" borderId="0" xfId="0" applyNumberFormat="1" applyFill="1"/>
    <xf numFmtId="165" fontId="0" fillId="0" borderId="0" xfId="0" applyNumberFormat="1" applyFill="1" applyAlignment="1">
      <alignment vertical="top"/>
    </xf>
    <xf numFmtId="3" fontId="0" fillId="0" borderId="0" xfId="0" applyNumberFormat="1" applyFill="1"/>
    <xf numFmtId="0" fontId="0" fillId="0" borderId="0" xfId="0" applyFill="1" applyBorder="1"/>
    <xf numFmtId="0" fontId="0" fillId="0" borderId="0" xfId="0" applyFill="1" applyBorder="1" applyAlignment="1">
      <alignment vertical="top"/>
    </xf>
    <xf numFmtId="164" fontId="0" fillId="0" borderId="0" xfId="0" applyNumberFormat="1" applyFill="1" applyBorder="1"/>
    <xf numFmtId="0" fontId="26" fillId="0" borderId="1" xfId="0" applyFont="1" applyBorder="1" applyAlignment="1">
      <alignment horizontal="left" vertical="top" wrapText="1"/>
    </xf>
    <xf numFmtId="0" fontId="25" fillId="0" borderId="1" xfId="0" applyFont="1" applyBorder="1" applyAlignment="1">
      <alignment vertical="top"/>
    </xf>
    <xf numFmtId="165" fontId="6" fillId="0" borderId="0" xfId="0" applyNumberFormat="1" applyFont="1" applyFill="1" applyBorder="1" applyAlignment="1">
      <alignment horizontal="center" vertical="center"/>
    </xf>
    <xf numFmtId="164" fontId="6" fillId="0" borderId="1" xfId="0" applyNumberFormat="1" applyFont="1" applyFill="1" applyBorder="1" applyAlignment="1">
      <alignment horizontal="center"/>
    </xf>
    <xf numFmtId="164" fontId="14" fillId="0" borderId="1" xfId="0" applyNumberFormat="1" applyFont="1" applyBorder="1" applyAlignment="1">
      <alignment horizontal="center" vertical="top"/>
    </xf>
    <xf numFmtId="164" fontId="14" fillId="0" borderId="1" xfId="0" applyNumberFormat="1" applyFont="1" applyBorder="1" applyAlignment="1">
      <alignment horizontal="center" vertical="center"/>
    </xf>
    <xf numFmtId="164" fontId="15" fillId="0" borderId="1" xfId="0" applyNumberFormat="1" applyFont="1" applyFill="1" applyBorder="1" applyAlignment="1">
      <alignment horizontal="center" vertical="center" wrapText="1"/>
    </xf>
    <xf numFmtId="0" fontId="6" fillId="0" borderId="0" xfId="0" applyFont="1" applyAlignment="1"/>
    <xf numFmtId="0" fontId="2" fillId="0" borderId="0" xfId="0" applyFont="1" applyAlignment="1">
      <alignment horizontal="left" vertical="center"/>
    </xf>
    <xf numFmtId="0" fontId="42" fillId="0" borderId="0" xfId="0" applyFont="1" applyFill="1" applyAlignment="1">
      <alignment horizontal="center" wrapText="1"/>
    </xf>
    <xf numFmtId="164" fontId="6" fillId="0" borderId="1" xfId="4" applyNumberFormat="1" applyFont="1" applyFill="1" applyBorder="1" applyAlignment="1">
      <alignment horizontal="center" vertical="center" wrapText="1"/>
    </xf>
    <xf numFmtId="164" fontId="6" fillId="0" borderId="1" xfId="4" applyNumberFormat="1" applyFont="1" applyFill="1" applyBorder="1" applyAlignment="1">
      <alignment horizontal="center"/>
    </xf>
    <xf numFmtId="164" fontId="6" fillId="0" borderId="1" xfId="4" applyNumberFormat="1" applyFont="1" applyFill="1" applyBorder="1" applyAlignment="1">
      <alignment horizontal="center" vertical="center"/>
    </xf>
    <xf numFmtId="164" fontId="14" fillId="0" borderId="1" xfId="4" applyNumberFormat="1" applyFont="1" applyBorder="1" applyAlignment="1">
      <alignment horizontal="center" vertical="top"/>
    </xf>
    <xf numFmtId="164" fontId="14" fillId="0" borderId="1" xfId="4" applyNumberFormat="1" applyFont="1" applyBorder="1" applyAlignment="1">
      <alignment horizontal="center" vertical="center"/>
    </xf>
    <xf numFmtId="0" fontId="0" fillId="0" borderId="0" xfId="0" applyFill="1" applyAlignment="1">
      <alignment horizontal="center"/>
    </xf>
    <xf numFmtId="0" fontId="6" fillId="0" borderId="0" xfId="2" applyFont="1" applyFill="1" applyAlignment="1">
      <alignment vertical="center" wrapText="1"/>
    </xf>
    <xf numFmtId="0" fontId="43" fillId="0" borderId="0" xfId="3" applyFont="1" applyFill="1" applyAlignment="1">
      <alignment horizontal="center"/>
    </xf>
    <xf numFmtId="0" fontId="45" fillId="0" borderId="0" xfId="163" applyFont="1"/>
    <xf numFmtId="0" fontId="6" fillId="0" borderId="0" xfId="1" applyFont="1"/>
    <xf numFmtId="0" fontId="6" fillId="0" borderId="0" xfId="2" applyFont="1" applyFill="1" applyAlignment="1">
      <alignment horizontal="center"/>
    </xf>
    <xf numFmtId="49" fontId="6" fillId="0" borderId="0" xfId="2" applyNumberFormat="1" applyFont="1" applyFill="1" applyAlignment="1">
      <alignment horizontal="center"/>
    </xf>
    <xf numFmtId="0" fontId="2" fillId="0" borderId="0" xfId="3" applyFont="1" applyFill="1" applyAlignment="1">
      <alignment horizontal="center"/>
    </xf>
    <xf numFmtId="0" fontId="7" fillId="0" borderId="50" xfId="2" applyFont="1" applyFill="1" applyBorder="1" applyAlignment="1">
      <alignment horizontal="center"/>
    </xf>
    <xf numFmtId="1" fontId="6" fillId="0" borderId="1" xfId="2" applyNumberFormat="1" applyFont="1" applyFill="1" applyBorder="1" applyAlignment="1">
      <alignment horizontal="center" vertical="center" wrapText="1"/>
    </xf>
    <xf numFmtId="49" fontId="6" fillId="0" borderId="1" xfId="2" applyNumberFormat="1" applyFont="1" applyFill="1" applyBorder="1" applyAlignment="1">
      <alignment horizontal="center" vertical="center" wrapText="1"/>
    </xf>
    <xf numFmtId="49" fontId="6" fillId="0" borderId="1" xfId="1" applyNumberFormat="1" applyFont="1" applyFill="1" applyBorder="1" applyAlignment="1">
      <alignment horizontal="center" vertical="center" wrapText="1"/>
    </xf>
    <xf numFmtId="0" fontId="6" fillId="0" borderId="1" xfId="1" applyFont="1" applyFill="1" applyBorder="1" applyAlignment="1">
      <alignment horizontal="center" vertical="center"/>
    </xf>
    <xf numFmtId="1" fontId="6" fillId="0" borderId="0" xfId="2" applyNumberFormat="1" applyFont="1" applyFill="1" applyBorder="1" applyAlignment="1">
      <alignment horizontal="left" wrapText="1"/>
    </xf>
    <xf numFmtId="49" fontId="6" fillId="0" borderId="0" xfId="2" applyNumberFormat="1" applyFont="1" applyFill="1" applyBorder="1" applyAlignment="1">
      <alignment horizontal="center" wrapText="1"/>
    </xf>
    <xf numFmtId="1" fontId="4" fillId="0" borderId="0" xfId="2" applyNumberFormat="1" applyFont="1" applyFill="1" applyBorder="1" applyAlignment="1">
      <alignment horizontal="left" wrapText="1"/>
    </xf>
    <xf numFmtId="49" fontId="4" fillId="0" borderId="0" xfId="2" applyNumberFormat="1" applyFont="1" applyFill="1" applyBorder="1" applyAlignment="1">
      <alignment horizontal="center"/>
    </xf>
    <xf numFmtId="49" fontId="6" fillId="0" borderId="0" xfId="2" applyNumberFormat="1" applyFont="1" applyFill="1" applyBorder="1" applyAlignment="1">
      <alignment horizontal="center"/>
    </xf>
    <xf numFmtId="0" fontId="6" fillId="0" borderId="0" xfId="2" applyFont="1" applyFill="1" applyAlignment="1">
      <alignment horizontal="left" wrapText="1"/>
    </xf>
    <xf numFmtId="0" fontId="6" fillId="0" borderId="0" xfId="2" applyFont="1" applyFill="1" applyBorder="1" applyAlignment="1">
      <alignment horizontal="left" wrapText="1"/>
    </xf>
    <xf numFmtId="1" fontId="6" fillId="0" borderId="0" xfId="163" applyNumberFormat="1" applyFont="1" applyFill="1" applyBorder="1" applyAlignment="1">
      <alignment horizontal="left" wrapText="1"/>
    </xf>
    <xf numFmtId="49" fontId="6" fillId="0" borderId="0" xfId="163" applyNumberFormat="1" applyFont="1" applyFill="1" applyBorder="1" applyAlignment="1">
      <alignment horizontal="center"/>
    </xf>
    <xf numFmtId="49" fontId="6" fillId="0" borderId="0" xfId="163" applyNumberFormat="1" applyFont="1" applyFill="1" applyAlignment="1">
      <alignment horizontal="center"/>
    </xf>
    <xf numFmtId="0" fontId="6" fillId="0" borderId="0" xfId="163" applyFont="1" applyFill="1" applyAlignment="1">
      <alignment horizontal="left" wrapText="1"/>
    </xf>
    <xf numFmtId="0" fontId="6" fillId="0" borderId="0" xfId="163" applyFont="1" applyFill="1" applyBorder="1" applyAlignment="1">
      <alignment horizontal="left" wrapText="1"/>
    </xf>
    <xf numFmtId="0" fontId="6" fillId="0" borderId="0" xfId="163" applyNumberFormat="1" applyFont="1" applyFill="1" applyAlignment="1">
      <alignment horizontal="left" wrapText="1"/>
    </xf>
    <xf numFmtId="0" fontId="6" fillId="0" borderId="0" xfId="3" applyFont="1" applyFill="1" applyAlignment="1">
      <alignment horizontal="left" wrapText="1"/>
    </xf>
    <xf numFmtId="0" fontId="6" fillId="0" borderId="0" xfId="163" applyFont="1" applyBorder="1" applyAlignment="1">
      <alignment horizontal="left" wrapText="1"/>
    </xf>
    <xf numFmtId="49" fontId="6" fillId="0" borderId="0" xfId="163" applyNumberFormat="1" applyFont="1"/>
    <xf numFmtId="0" fontId="6" fillId="0" borderId="0" xfId="1" applyFont="1" applyBorder="1" applyAlignment="1">
      <alignment horizontal="left" wrapText="1"/>
    </xf>
    <xf numFmtId="49" fontId="6" fillId="0" borderId="0" xfId="2" applyNumberFormat="1" applyFont="1" applyFill="1" applyAlignment="1">
      <alignment horizontal="left"/>
    </xf>
    <xf numFmtId="49" fontId="6" fillId="0" borderId="0" xfId="164" applyNumberFormat="1" applyFont="1" applyFill="1" applyBorder="1" applyAlignment="1">
      <alignment horizontal="center"/>
    </xf>
    <xf numFmtId="0" fontId="6" fillId="0" borderId="0" xfId="163" applyFont="1" applyFill="1" applyAlignment="1">
      <alignment horizontal="left"/>
    </xf>
    <xf numFmtId="49" fontId="4" fillId="0" borderId="0" xfId="163" applyNumberFormat="1" applyFont="1" applyFill="1" applyBorder="1" applyAlignment="1">
      <alignment horizontal="center"/>
    </xf>
    <xf numFmtId="0" fontId="43" fillId="0" borderId="0" xfId="1" applyFont="1"/>
    <xf numFmtId="49" fontId="7" fillId="0" borderId="0" xfId="163" applyNumberFormat="1" applyFont="1" applyFill="1" applyBorder="1" applyAlignment="1">
      <alignment horizontal="center"/>
    </xf>
    <xf numFmtId="49" fontId="4" fillId="0" borderId="0" xfId="2" applyNumberFormat="1" applyFont="1" applyFill="1" applyAlignment="1">
      <alignment horizontal="center"/>
    </xf>
    <xf numFmtId="0" fontId="6" fillId="0" borderId="0" xfId="4" applyFont="1" applyFill="1" applyAlignment="1">
      <alignment horizontal="left" wrapText="1"/>
    </xf>
    <xf numFmtId="0" fontId="6" fillId="0" borderId="0" xfId="2" applyNumberFormat="1" applyFont="1" applyFill="1" applyAlignment="1">
      <alignment horizontal="left" wrapText="1"/>
    </xf>
    <xf numFmtId="0" fontId="6" fillId="0" borderId="0" xfId="4" applyNumberFormat="1" applyFont="1" applyFill="1" applyAlignment="1">
      <alignment horizontal="left" wrapText="1"/>
    </xf>
    <xf numFmtId="49" fontId="2" fillId="0" borderId="0" xfId="2" applyNumberFormat="1" applyFont="1" applyFill="1" applyBorder="1" applyAlignment="1">
      <alignment horizontal="center" wrapText="1"/>
    </xf>
    <xf numFmtId="49" fontId="45" fillId="0" borderId="0" xfId="163" applyNumberFormat="1" applyFont="1"/>
    <xf numFmtId="0" fontId="6" fillId="0" borderId="0" xfId="1" applyNumberFormat="1" applyFont="1" applyAlignment="1">
      <alignment horizontal="left" wrapText="1"/>
    </xf>
    <xf numFmtId="49" fontId="6" fillId="0" borderId="0" xfId="1" applyNumberFormat="1" applyFont="1" applyAlignment="1">
      <alignment horizontal="center"/>
    </xf>
    <xf numFmtId="49" fontId="6" fillId="0" borderId="0" xfId="163" applyNumberFormat="1" applyFont="1" applyAlignment="1">
      <alignment horizontal="center"/>
    </xf>
    <xf numFmtId="0" fontId="48" fillId="0" borderId="0" xfId="3" applyFont="1" applyFill="1" applyAlignment="1">
      <alignment horizontal="right" vertical="center" wrapText="1"/>
    </xf>
    <xf numFmtId="0" fontId="2" fillId="0" borderId="0" xfId="3" applyFont="1" applyFill="1" applyAlignment="1">
      <alignment vertical="center" wrapText="1"/>
    </xf>
    <xf numFmtId="0" fontId="43" fillId="0" borderId="0" xfId="3" applyFont="1" applyFill="1" applyAlignment="1">
      <alignment vertical="center" wrapText="1"/>
    </xf>
    <xf numFmtId="0" fontId="2" fillId="0" borderId="1" xfId="1" applyFont="1" applyFill="1" applyBorder="1" applyAlignment="1">
      <alignment horizontal="center" vertical="center"/>
    </xf>
    <xf numFmtId="0" fontId="6" fillId="0" borderId="0" xfId="1" applyFont="1" applyFill="1" applyAlignment="1">
      <alignment horizontal="center"/>
    </xf>
    <xf numFmtId="164" fontId="6" fillId="0" borderId="0" xfId="1" applyNumberFormat="1" applyFont="1" applyFill="1" applyAlignment="1">
      <alignment horizontal="center"/>
    </xf>
    <xf numFmtId="164" fontId="6" fillId="0" borderId="0" xfId="1" applyNumberFormat="1" applyFont="1" applyFill="1" applyAlignment="1">
      <alignment horizontal="center" wrapText="1"/>
    </xf>
    <xf numFmtId="164" fontId="4" fillId="0" borderId="0" xfId="1" applyNumberFormat="1" applyFont="1" applyFill="1" applyAlignment="1">
      <alignment horizontal="center"/>
    </xf>
    <xf numFmtId="164" fontId="4" fillId="0" borderId="0" xfId="1" applyNumberFormat="1" applyFont="1" applyFill="1" applyAlignment="1">
      <alignment horizontal="center" wrapText="1"/>
    </xf>
    <xf numFmtId="164" fontId="46" fillId="0" borderId="0" xfId="1" applyNumberFormat="1" applyFont="1" applyFill="1" applyAlignment="1">
      <alignment horizontal="center"/>
    </xf>
    <xf numFmtId="0" fontId="11" fillId="0" borderId="0" xfId="0" applyFont="1"/>
    <xf numFmtId="0" fontId="6" fillId="0" borderId="0" xfId="0" applyFont="1" applyFill="1" applyAlignment="1">
      <alignment horizontal="center"/>
    </xf>
    <xf numFmtId="164" fontId="6" fillId="0" borderId="0" xfId="0" applyNumberFormat="1" applyFont="1" applyFill="1" applyAlignment="1">
      <alignment horizontal="center" wrapText="1"/>
    </xf>
    <xf numFmtId="164" fontId="4" fillId="0" borderId="0" xfId="0" applyNumberFormat="1" applyFont="1" applyFill="1" applyAlignment="1">
      <alignment horizontal="center" wrapText="1"/>
    </xf>
    <xf numFmtId="164" fontId="6" fillId="0" borderId="0" xfId="0" applyNumberFormat="1" applyFont="1" applyFill="1" applyAlignment="1">
      <alignment horizontal="center"/>
    </xf>
    <xf numFmtId="164" fontId="6" fillId="5" borderId="0" xfId="0" applyNumberFormat="1" applyFont="1" applyFill="1" applyAlignment="1">
      <alignment horizontal="center" wrapText="1"/>
    </xf>
    <xf numFmtId="0" fontId="9" fillId="0" borderId="0" xfId="0" applyFont="1" applyAlignment="1"/>
    <xf numFmtId="0" fontId="42" fillId="0" borderId="0" xfId="0" applyFont="1" applyAlignment="1">
      <alignment vertical="center"/>
    </xf>
    <xf numFmtId="0" fontId="22" fillId="2" borderId="1" xfId="0" applyFont="1" applyFill="1" applyBorder="1" applyAlignment="1">
      <alignment vertical="top"/>
    </xf>
    <xf numFmtId="0" fontId="50" fillId="0" borderId="1" xfId="0" applyFont="1" applyBorder="1" applyAlignment="1">
      <alignment vertical="top" wrapText="1"/>
    </xf>
    <xf numFmtId="0" fontId="17" fillId="0" borderId="0" xfId="0" applyFont="1" applyFill="1"/>
    <xf numFmtId="0" fontId="0" fillId="0" borderId="0" xfId="0" applyFill="1" applyAlignment="1">
      <alignment vertical="justify"/>
    </xf>
    <xf numFmtId="49" fontId="18"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justify" wrapText="1"/>
    </xf>
    <xf numFmtId="0" fontId="19" fillId="0" borderId="1" xfId="0" applyFont="1" applyFill="1" applyBorder="1" applyAlignment="1">
      <alignment vertical="top"/>
    </xf>
    <xf numFmtId="0" fontId="20" fillId="0" borderId="1" xfId="0" applyFont="1" applyFill="1" applyBorder="1" applyAlignment="1">
      <alignment horizontal="left" vertical="top" wrapText="1"/>
    </xf>
    <xf numFmtId="0" fontId="6" fillId="0" borderId="0" xfId="0" applyFont="1" applyFill="1" applyBorder="1"/>
    <xf numFmtId="0" fontId="20" fillId="0" borderId="1" xfId="0" applyFont="1" applyFill="1" applyBorder="1" applyAlignment="1">
      <alignment vertical="top" wrapText="1"/>
    </xf>
    <xf numFmtId="0" fontId="2" fillId="0" borderId="0" xfId="0" applyFont="1" applyFill="1" applyAlignment="1">
      <alignment vertical="top"/>
    </xf>
    <xf numFmtId="164" fontId="21" fillId="0" borderId="1" xfId="0" applyNumberFormat="1" applyFont="1" applyFill="1" applyBorder="1" applyAlignment="1">
      <alignment horizontal="center" vertical="top" wrapText="1"/>
    </xf>
    <xf numFmtId="164" fontId="50" fillId="0" borderId="1" xfId="0" applyNumberFormat="1" applyFont="1" applyBorder="1" applyAlignment="1">
      <alignment horizontal="center" vertical="top" wrapText="1"/>
    </xf>
    <xf numFmtId="164" fontId="24" fillId="0" borderId="1" xfId="0" applyNumberFormat="1" applyFont="1" applyBorder="1" applyAlignment="1">
      <alignment horizontal="center" vertical="top" wrapText="1"/>
    </xf>
    <xf numFmtId="164" fontId="24" fillId="0" borderId="1" xfId="0" applyNumberFormat="1" applyFont="1" applyBorder="1" applyAlignment="1">
      <alignment horizontal="center" vertical="top"/>
    </xf>
    <xf numFmtId="164" fontId="21" fillId="0" borderId="1" xfId="0" applyNumberFormat="1" applyFont="1" applyBorder="1" applyAlignment="1">
      <alignment horizontal="center" vertical="top" wrapText="1"/>
    </xf>
    <xf numFmtId="164" fontId="25" fillId="0" borderId="3" xfId="0" applyNumberFormat="1" applyFont="1" applyBorder="1" applyAlignment="1">
      <alignment horizontal="center" vertical="top" wrapText="1"/>
    </xf>
    <xf numFmtId="164" fontId="25" fillId="0" borderId="1" xfId="0" applyNumberFormat="1" applyFont="1" applyBorder="1" applyAlignment="1">
      <alignment horizontal="center" vertical="top" wrapText="1"/>
    </xf>
    <xf numFmtId="164" fontId="2" fillId="0" borderId="1" xfId="0" applyNumberFormat="1" applyFont="1" applyBorder="1" applyAlignment="1">
      <alignment horizontal="center" vertical="center"/>
    </xf>
    <xf numFmtId="164" fontId="50" fillId="0" borderId="1" xfId="0" applyNumberFormat="1" applyFont="1" applyBorder="1" applyAlignment="1">
      <alignment horizontal="center" vertical="center" wrapText="1"/>
    </xf>
    <xf numFmtId="164" fontId="24" fillId="0" borderId="1" xfId="0" applyNumberFormat="1" applyFont="1" applyBorder="1" applyAlignment="1">
      <alignment horizontal="center" vertical="center" wrapText="1"/>
    </xf>
    <xf numFmtId="164" fontId="24" fillId="0" borderId="1" xfId="0" applyNumberFormat="1" applyFont="1" applyBorder="1" applyAlignment="1">
      <alignment horizontal="center" vertical="center"/>
    </xf>
    <xf numFmtId="0" fontId="51" fillId="0" borderId="0" xfId="165"/>
    <xf numFmtId="0" fontId="6" fillId="0" borderId="0" xfId="165" applyFont="1"/>
    <xf numFmtId="166" fontId="6" fillId="0" borderId="1" xfId="165" applyNumberFormat="1" applyFont="1" applyBorder="1" applyAlignment="1" applyProtection="1">
      <alignment horizontal="left" vertical="center" wrapText="1"/>
    </xf>
    <xf numFmtId="49" fontId="6" fillId="0" borderId="1" xfId="165" applyNumberFormat="1" applyFont="1" applyBorder="1" applyAlignment="1" applyProtection="1">
      <alignment horizontal="left" vertical="center" wrapText="1"/>
    </xf>
    <xf numFmtId="0" fontId="6" fillId="0" borderId="1" xfId="165" applyFont="1" applyBorder="1" applyAlignment="1">
      <alignment vertical="center" wrapText="1"/>
    </xf>
    <xf numFmtId="0" fontId="6" fillId="0" borderId="0" xfId="165" applyFont="1" applyAlignment="1">
      <alignment vertical="center" wrapText="1"/>
    </xf>
    <xf numFmtId="49" fontId="4" fillId="0" borderId="1" xfId="165" applyNumberFormat="1" applyFont="1" applyBorder="1" applyAlignment="1" applyProtection="1">
      <alignment horizontal="right" vertical="center"/>
    </xf>
    <xf numFmtId="49" fontId="6" fillId="0" borderId="51" xfId="165" applyNumberFormat="1" applyFont="1" applyBorder="1" applyAlignment="1" applyProtection="1">
      <alignment vertical="center"/>
    </xf>
    <xf numFmtId="0" fontId="6" fillId="0" borderId="0" xfId="165" applyFont="1" applyBorder="1" applyAlignment="1" applyProtection="1">
      <alignment horizontal="center"/>
    </xf>
    <xf numFmtId="0" fontId="52" fillId="0" borderId="0" xfId="165" applyFont="1"/>
    <xf numFmtId="49" fontId="6" fillId="0" borderId="1" xfId="165" applyNumberFormat="1" applyFont="1" applyBorder="1" applyAlignment="1" applyProtection="1">
      <alignment horizontal="center" vertical="center" wrapText="1"/>
    </xf>
    <xf numFmtId="0" fontId="6" fillId="0" borderId="0" xfId="165" applyFont="1" applyBorder="1" applyAlignment="1" applyProtection="1">
      <alignment horizontal="right"/>
    </xf>
    <xf numFmtId="167" fontId="6" fillId="0" borderId="1" xfId="165" applyNumberFormat="1" applyFont="1" applyBorder="1" applyAlignment="1" applyProtection="1">
      <alignment horizontal="right" vertical="center"/>
    </xf>
    <xf numFmtId="167" fontId="6" fillId="0" borderId="2" xfId="165" applyNumberFormat="1" applyFont="1" applyBorder="1" applyAlignment="1" applyProtection="1">
      <alignment horizontal="right" vertical="center"/>
    </xf>
    <xf numFmtId="167" fontId="4" fillId="0" borderId="1" xfId="165" applyNumberFormat="1" applyFont="1" applyBorder="1" applyAlignment="1" applyProtection="1">
      <alignment horizontal="right" vertical="center"/>
    </xf>
    <xf numFmtId="167" fontId="6" fillId="0" borderId="51" xfId="165" applyNumberFormat="1" applyFont="1" applyBorder="1" applyAlignment="1" applyProtection="1">
      <alignment horizontal="right" vertical="center"/>
    </xf>
    <xf numFmtId="0" fontId="2" fillId="0" borderId="0" xfId="165" applyFont="1" applyBorder="1" applyAlignment="1" applyProtection="1"/>
    <xf numFmtId="0" fontId="2" fillId="0" borderId="0" xfId="165" applyFont="1"/>
    <xf numFmtId="49" fontId="2" fillId="0" borderId="1" xfId="165" applyNumberFormat="1" applyFont="1" applyBorder="1" applyAlignment="1" applyProtection="1">
      <alignment horizontal="center" vertical="center" wrapText="1"/>
    </xf>
    <xf numFmtId="49" fontId="2" fillId="0" borderId="2" xfId="165" applyNumberFormat="1" applyFont="1" applyBorder="1" applyAlignment="1" applyProtection="1">
      <alignment horizontal="center" vertical="center" wrapText="1"/>
    </xf>
    <xf numFmtId="49" fontId="12" fillId="0" borderId="1" xfId="165" applyNumberFormat="1" applyFont="1" applyBorder="1" applyAlignment="1" applyProtection="1">
      <alignment horizontal="right" vertical="center"/>
    </xf>
    <xf numFmtId="49" fontId="2" fillId="0" borderId="0" xfId="165" applyNumberFormat="1" applyFont="1" applyBorder="1" applyAlignment="1" applyProtection="1">
      <alignment horizontal="center"/>
    </xf>
    <xf numFmtId="0" fontId="28" fillId="0" borderId="0" xfId="165" applyFont="1"/>
    <xf numFmtId="167" fontId="6" fillId="0" borderId="1" xfId="165" applyNumberFormat="1" applyFont="1" applyBorder="1" applyAlignment="1" applyProtection="1">
      <alignment horizontal="right" vertical="center"/>
      <protection locked="0"/>
    </xf>
    <xf numFmtId="0" fontId="3" fillId="0" borderId="0" xfId="0" applyFont="1" applyAlignment="1">
      <alignment horizontal="center" vertical="center" wrapText="1"/>
    </xf>
    <xf numFmtId="0" fontId="4" fillId="0" borderId="0" xfId="1" applyFont="1" applyFill="1" applyAlignment="1">
      <alignment horizontal="center" vertical="center" wrapText="1"/>
    </xf>
    <xf numFmtId="0" fontId="3" fillId="0" borderId="0" xfId="1" applyFont="1" applyAlignment="1">
      <alignment horizontal="center" wrapText="1"/>
    </xf>
    <xf numFmtId="1" fontId="49" fillId="0" borderId="0" xfId="1" applyNumberFormat="1" applyFont="1" applyFill="1" applyBorder="1" applyAlignment="1">
      <alignment horizontal="center" wrapText="1"/>
    </xf>
    <xf numFmtId="0" fontId="6" fillId="0" borderId="0" xfId="0" applyFont="1" applyFill="1" applyAlignment="1">
      <alignment horizontal="center"/>
    </xf>
    <xf numFmtId="0" fontId="42" fillId="0" borderId="0" xfId="0" applyFont="1" applyFill="1" applyAlignment="1">
      <alignment horizontal="center" wrapText="1"/>
    </xf>
    <xf numFmtId="0" fontId="7" fillId="0" borderId="0" xfId="0" applyFont="1" applyAlignment="1"/>
    <xf numFmtId="0" fontId="9" fillId="0" borderId="0" xfId="0" applyFont="1" applyAlignment="1"/>
    <xf numFmtId="0" fontId="16" fillId="0" borderId="0" xfId="0" applyFont="1" applyAlignment="1">
      <alignment horizontal="center" wrapText="1"/>
    </xf>
  </cellXfs>
  <cellStyles count="166">
    <cellStyle name="br" xfId="9"/>
    <cellStyle name="col" xfId="10"/>
    <cellStyle name="style0" xfId="11"/>
    <cellStyle name="td" xfId="12"/>
    <cellStyle name="tr" xfId="13"/>
    <cellStyle name="xl100" xfId="14"/>
    <cellStyle name="xl101" xfId="7"/>
    <cellStyle name="xl101 2" xfId="15"/>
    <cellStyle name="xl102" xfId="16"/>
    <cellStyle name="xl103" xfId="17"/>
    <cellStyle name="xl104" xfId="18"/>
    <cellStyle name="xl105" xfId="19"/>
    <cellStyle name="xl106" xfId="20"/>
    <cellStyle name="xl107" xfId="21"/>
    <cellStyle name="xl108" xfId="22"/>
    <cellStyle name="xl109" xfId="23"/>
    <cellStyle name="xl110" xfId="24"/>
    <cellStyle name="xl111" xfId="25"/>
    <cellStyle name="xl112" xfId="26"/>
    <cellStyle name="xl113" xfId="27"/>
    <cellStyle name="xl114" xfId="28"/>
    <cellStyle name="xl115" xfId="29"/>
    <cellStyle name="xl116" xfId="30"/>
    <cellStyle name="xl117" xfId="31"/>
    <cellStyle name="xl118" xfId="32"/>
    <cellStyle name="xl119" xfId="33"/>
    <cellStyle name="xl120" xfId="34"/>
    <cellStyle name="xl121" xfId="35"/>
    <cellStyle name="xl122" xfId="36"/>
    <cellStyle name="xl123" xfId="37"/>
    <cellStyle name="xl124" xfId="38"/>
    <cellStyle name="xl125" xfId="39"/>
    <cellStyle name="xl126" xfId="40"/>
    <cellStyle name="xl127" xfId="41"/>
    <cellStyle name="xl128" xfId="42"/>
    <cellStyle name="xl129" xfId="43"/>
    <cellStyle name="xl130" xfId="44"/>
    <cellStyle name="xl131" xfId="45"/>
    <cellStyle name="xl132" xfId="46"/>
    <cellStyle name="xl133" xfId="47"/>
    <cellStyle name="xl134" xfId="48"/>
    <cellStyle name="xl135" xfId="49"/>
    <cellStyle name="xl136" xfId="50"/>
    <cellStyle name="xl137" xfId="51"/>
    <cellStyle name="xl138" xfId="52"/>
    <cellStyle name="xl139" xfId="53"/>
    <cellStyle name="xl140" xfId="54"/>
    <cellStyle name="xl141" xfId="55"/>
    <cellStyle name="xl142" xfId="56"/>
    <cellStyle name="xl143" xfId="57"/>
    <cellStyle name="xl144" xfId="58"/>
    <cellStyle name="xl145" xfId="59"/>
    <cellStyle name="xl146" xfId="60"/>
    <cellStyle name="xl147" xfId="61"/>
    <cellStyle name="xl148" xfId="62"/>
    <cellStyle name="xl149" xfId="63"/>
    <cellStyle name="xl150" xfId="64"/>
    <cellStyle name="xl151" xfId="65"/>
    <cellStyle name="xl152" xfId="66"/>
    <cellStyle name="xl153" xfId="67"/>
    <cellStyle name="xl154" xfId="68"/>
    <cellStyle name="xl155" xfId="69"/>
    <cellStyle name="xl156" xfId="70"/>
    <cellStyle name="xl157" xfId="71"/>
    <cellStyle name="xl158" xfId="72"/>
    <cellStyle name="xl159" xfId="73"/>
    <cellStyle name="xl160" xfId="74"/>
    <cellStyle name="xl161" xfId="75"/>
    <cellStyle name="xl162" xfId="76"/>
    <cellStyle name="xl163" xfId="77"/>
    <cellStyle name="xl164" xfId="78"/>
    <cellStyle name="xl165" xfId="79"/>
    <cellStyle name="xl166" xfId="80"/>
    <cellStyle name="xl167" xfId="81"/>
    <cellStyle name="xl168" xfId="82"/>
    <cellStyle name="xl169" xfId="83"/>
    <cellStyle name="xl21" xfId="84"/>
    <cellStyle name="xl22" xfId="85"/>
    <cellStyle name="xl23" xfId="86"/>
    <cellStyle name="xl24" xfId="87"/>
    <cellStyle name="xl25" xfId="88"/>
    <cellStyle name="xl26" xfId="89"/>
    <cellStyle name="xl27" xfId="90"/>
    <cellStyle name="xl28" xfId="91"/>
    <cellStyle name="xl29" xfId="92"/>
    <cellStyle name="xl30" xfId="93"/>
    <cellStyle name="xl31" xfId="94"/>
    <cellStyle name="xl32" xfId="95"/>
    <cellStyle name="xl33" xfId="96"/>
    <cellStyle name="xl34" xfId="97"/>
    <cellStyle name="xl35" xfId="98"/>
    <cellStyle name="xl36" xfId="99"/>
    <cellStyle name="xl37" xfId="100"/>
    <cellStyle name="xl38" xfId="101"/>
    <cellStyle name="xl39" xfId="102"/>
    <cellStyle name="xl40" xfId="103"/>
    <cellStyle name="xl41" xfId="104"/>
    <cellStyle name="xl42" xfId="105"/>
    <cellStyle name="xl43" xfId="106"/>
    <cellStyle name="xl44" xfId="107"/>
    <cellStyle name="xl45" xfId="108"/>
    <cellStyle name="xl46" xfId="109"/>
    <cellStyle name="xl47" xfId="110"/>
    <cellStyle name="xl48" xfId="111"/>
    <cellStyle name="xl49" xfId="112"/>
    <cellStyle name="xl50" xfId="113"/>
    <cellStyle name="xl51" xfId="114"/>
    <cellStyle name="xl52" xfId="115"/>
    <cellStyle name="xl53" xfId="116"/>
    <cellStyle name="xl54" xfId="117"/>
    <cellStyle name="xl55" xfId="118"/>
    <cellStyle name="xl56" xfId="119"/>
    <cellStyle name="xl57" xfId="120"/>
    <cellStyle name="xl58" xfId="121"/>
    <cellStyle name="xl59" xfId="122"/>
    <cellStyle name="xl60" xfId="123"/>
    <cellStyle name="xl61" xfId="124"/>
    <cellStyle name="xl62" xfId="125"/>
    <cellStyle name="xl63" xfId="126"/>
    <cellStyle name="xl64" xfId="127"/>
    <cellStyle name="xl65" xfId="128"/>
    <cellStyle name="xl66" xfId="129"/>
    <cellStyle name="xl67" xfId="130"/>
    <cellStyle name="xl68" xfId="131"/>
    <cellStyle name="xl69" xfId="132"/>
    <cellStyle name="xl70" xfId="133"/>
    <cellStyle name="xl71" xfId="134"/>
    <cellStyle name="xl72" xfId="135"/>
    <cellStyle name="xl73" xfId="136"/>
    <cellStyle name="xl74" xfId="137"/>
    <cellStyle name="xl75" xfId="138"/>
    <cellStyle name="xl76" xfId="139"/>
    <cellStyle name="xl77" xfId="140"/>
    <cellStyle name="xl78" xfId="141"/>
    <cellStyle name="xl79" xfId="142"/>
    <cellStyle name="xl80" xfId="143"/>
    <cellStyle name="xl81" xfId="144"/>
    <cellStyle name="xl82" xfId="145"/>
    <cellStyle name="xl83" xfId="146"/>
    <cellStyle name="xl84" xfId="147"/>
    <cellStyle name="xl85" xfId="148"/>
    <cellStyle name="xl86" xfId="149"/>
    <cellStyle name="xl87" xfId="150"/>
    <cellStyle name="xl88" xfId="151"/>
    <cellStyle name="xl89" xfId="152"/>
    <cellStyle name="xl90" xfId="153"/>
    <cellStyle name="xl91" xfId="154"/>
    <cellStyle name="xl92" xfId="155"/>
    <cellStyle name="xl93" xfId="156"/>
    <cellStyle name="xl94" xfId="157"/>
    <cellStyle name="xl95" xfId="158"/>
    <cellStyle name="xl96" xfId="159"/>
    <cellStyle name="xl97" xfId="160"/>
    <cellStyle name="xl98" xfId="161"/>
    <cellStyle name="xl99" xfId="162"/>
    <cellStyle name="Обычный" xfId="0" builtinId="0"/>
    <cellStyle name="Обычный 2" xfId="5"/>
    <cellStyle name="Обычный 2 2" xfId="1"/>
    <cellStyle name="Обычный 2 2 2" xfId="4"/>
    <cellStyle name="Обычный 2 3" xfId="6"/>
    <cellStyle name="Обычный 3" xfId="2"/>
    <cellStyle name="Обычный 4" xfId="3"/>
    <cellStyle name="Обычный 5" xfId="8"/>
    <cellStyle name="Обычный 5 2" xfId="163"/>
    <cellStyle name="Обычный 6" xfId="165"/>
    <cellStyle name="Обычный_ноябрь 2003" xfId="164"/>
  </cellStyles>
  <dxfs count="0"/>
  <tableStyles count="0" defaultTableStyle="TableStyleMedium9" defaultPivotStyle="PivotStyleLight16"/>
  <colors>
    <mruColors>
      <color rgb="FFCABF36"/>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KAB318/&#1043;&#1086;&#1076;&#1086;&#1074;&#1086;&#1081;%20&#1086;&#1090;&#1095;&#1077;&#1090;%202015%20&#1075;&#1086;&#1076;/&#1048;&#1089;&#1087;&#1086;&#1083;&#1085;&#1077;&#1085;&#1080;&#1077;%20&#1079;&#1072;%20201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оходы"/>
      <sheetName val="Расходы  "/>
      <sheetName val="Источники"/>
    </sheetNames>
    <sheetDataSet>
      <sheetData sheetId="0">
        <row r="5">
          <cell r="C5">
            <v>5542964.7999999998</v>
          </cell>
        </row>
      </sheetData>
      <sheetData sheetId="1">
        <row r="47">
          <cell r="C47">
            <v>6260143.0999999996</v>
          </cell>
        </row>
      </sheetData>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E200"/>
  <sheetViews>
    <sheetView workbookViewId="0">
      <selection activeCell="I9" sqref="I9"/>
    </sheetView>
  </sheetViews>
  <sheetFormatPr defaultRowHeight="14.25"/>
  <cols>
    <col min="1" max="1" width="25.140625" style="172" customWidth="1"/>
    <col min="2" max="2" width="60.42578125" style="159" customWidth="1"/>
    <col min="3" max="3" width="12.42578125" style="159" bestFit="1" customWidth="1"/>
    <col min="4" max="4" width="13.5703125" style="159" bestFit="1" customWidth="1"/>
    <col min="5" max="16384" width="9.140625" style="150"/>
  </cols>
  <sheetData>
    <row r="1" spans="1:5" ht="15">
      <c r="A1" s="166"/>
      <c r="B1" s="151"/>
      <c r="C1" s="57" t="s">
        <v>119</v>
      </c>
      <c r="D1" s="151"/>
    </row>
    <row r="2" spans="1:5" ht="15">
      <c r="A2" s="166"/>
      <c r="B2" s="151"/>
      <c r="C2" s="57" t="s">
        <v>120</v>
      </c>
      <c r="D2" s="151"/>
    </row>
    <row r="3" spans="1:5" ht="15">
      <c r="A3" s="166"/>
      <c r="B3" s="151"/>
      <c r="C3" s="57" t="s">
        <v>115</v>
      </c>
      <c r="D3" s="151"/>
    </row>
    <row r="4" spans="1:5" ht="15">
      <c r="A4" s="166"/>
      <c r="B4" s="151"/>
      <c r="C4" s="57" t="s">
        <v>956</v>
      </c>
      <c r="D4" s="151"/>
    </row>
    <row r="5" spans="1:5" ht="33" customHeight="1">
      <c r="A5" s="174" t="s">
        <v>121</v>
      </c>
      <c r="B5" s="174"/>
      <c r="C5" s="174"/>
      <c r="D5" s="174"/>
      <c r="E5" s="127"/>
    </row>
    <row r="6" spans="1:5" ht="15">
      <c r="A6" s="167"/>
      <c r="B6" s="151"/>
      <c r="C6" s="161"/>
      <c r="D6" s="161" t="s">
        <v>679</v>
      </c>
    </row>
    <row r="7" spans="1:5" ht="26.25" customHeight="1">
      <c r="A7" s="168" t="s">
        <v>0</v>
      </c>
      <c r="B7" s="160" t="s">
        <v>1</v>
      </c>
      <c r="C7" s="160" t="s">
        <v>680</v>
      </c>
      <c r="D7" s="160" t="s">
        <v>118</v>
      </c>
    </row>
    <row r="8" spans="1:5" ht="105">
      <c r="A8" s="168" t="s">
        <v>681</v>
      </c>
      <c r="B8" s="78" t="s">
        <v>682</v>
      </c>
      <c r="C8" s="162">
        <v>976323.8</v>
      </c>
      <c r="D8" s="162">
        <v>945796.3</v>
      </c>
    </row>
    <row r="9" spans="1:5" ht="90">
      <c r="A9" s="168" t="s">
        <v>683</v>
      </c>
      <c r="B9" s="152" t="s">
        <v>684</v>
      </c>
      <c r="C9" s="162"/>
      <c r="D9" s="162">
        <v>829.3</v>
      </c>
    </row>
    <row r="10" spans="1:5" ht="105">
      <c r="A10" s="168" t="s">
        <v>685</v>
      </c>
      <c r="B10" s="152" t="s">
        <v>686</v>
      </c>
      <c r="C10" s="162"/>
      <c r="D10" s="162">
        <v>1054.7</v>
      </c>
    </row>
    <row r="11" spans="1:5" ht="90">
      <c r="A11" s="168" t="s">
        <v>687</v>
      </c>
      <c r="B11" s="152" t="s">
        <v>688</v>
      </c>
      <c r="C11" s="162"/>
      <c r="D11" s="162">
        <v>57.5</v>
      </c>
    </row>
    <row r="12" spans="1:5" ht="105">
      <c r="A12" s="168" t="s">
        <v>689</v>
      </c>
      <c r="B12" s="152" t="s">
        <v>690</v>
      </c>
      <c r="C12" s="162"/>
      <c r="D12" s="162">
        <v>-0.1</v>
      </c>
    </row>
    <row r="13" spans="1:5" ht="135">
      <c r="A13" s="168" t="s">
        <v>691</v>
      </c>
      <c r="B13" s="152" t="s">
        <v>692</v>
      </c>
      <c r="C13" s="162">
        <v>29389</v>
      </c>
      <c r="D13" s="162">
        <v>27918.6</v>
      </c>
    </row>
    <row r="14" spans="1:5" ht="120">
      <c r="A14" s="168" t="s">
        <v>693</v>
      </c>
      <c r="B14" s="152" t="s">
        <v>694</v>
      </c>
      <c r="C14" s="162"/>
      <c r="D14" s="162">
        <v>360</v>
      </c>
    </row>
    <row r="15" spans="1:5" ht="135">
      <c r="A15" s="168" t="s">
        <v>695</v>
      </c>
      <c r="B15" s="152" t="s">
        <v>696</v>
      </c>
      <c r="C15" s="162"/>
      <c r="D15" s="162">
        <v>260.7</v>
      </c>
    </row>
    <row r="16" spans="1:5" ht="120">
      <c r="A16" s="168" t="s">
        <v>697</v>
      </c>
      <c r="B16" s="152" t="s">
        <v>698</v>
      </c>
      <c r="C16" s="162"/>
      <c r="D16" s="173">
        <v>-0.4</v>
      </c>
    </row>
    <row r="17" spans="1:4" ht="75">
      <c r="A17" s="168" t="s">
        <v>699</v>
      </c>
      <c r="B17" s="153" t="s">
        <v>700</v>
      </c>
      <c r="C17" s="162">
        <v>7702</v>
      </c>
      <c r="D17" s="162">
        <v>7002.4</v>
      </c>
    </row>
    <row r="18" spans="1:4" ht="60">
      <c r="A18" s="168" t="s">
        <v>701</v>
      </c>
      <c r="B18" s="153" t="s">
        <v>702</v>
      </c>
      <c r="C18" s="162"/>
      <c r="D18" s="162">
        <v>72.8</v>
      </c>
    </row>
    <row r="19" spans="1:4" ht="75">
      <c r="A19" s="168" t="s">
        <v>703</v>
      </c>
      <c r="B19" s="153" t="s">
        <v>704</v>
      </c>
      <c r="C19" s="162"/>
      <c r="D19" s="162">
        <v>347.9</v>
      </c>
    </row>
    <row r="20" spans="1:4" ht="45">
      <c r="A20" s="168" t="s">
        <v>705</v>
      </c>
      <c r="B20" s="153" t="s">
        <v>706</v>
      </c>
      <c r="C20" s="162"/>
      <c r="D20" s="162">
        <v>51.9</v>
      </c>
    </row>
    <row r="21" spans="1:4" ht="75">
      <c r="A21" s="168" t="s">
        <v>707</v>
      </c>
      <c r="B21" s="153" t="s">
        <v>708</v>
      </c>
      <c r="C21" s="162">
        <v>6008</v>
      </c>
      <c r="D21" s="162">
        <v>3996</v>
      </c>
    </row>
    <row r="22" spans="1:4" ht="90">
      <c r="A22" s="168" t="s">
        <v>709</v>
      </c>
      <c r="B22" s="152" t="s">
        <v>710</v>
      </c>
      <c r="C22" s="162">
        <v>131.4</v>
      </c>
      <c r="D22" s="162">
        <v>108.2</v>
      </c>
    </row>
    <row r="23" spans="1:4" ht="75">
      <c r="A23" s="168" t="s">
        <v>711</v>
      </c>
      <c r="B23" s="153" t="s">
        <v>712</v>
      </c>
      <c r="C23" s="162">
        <v>10170.1</v>
      </c>
      <c r="D23" s="162">
        <v>7872.5</v>
      </c>
    </row>
    <row r="24" spans="1:4" ht="75">
      <c r="A24" s="168" t="s">
        <v>713</v>
      </c>
      <c r="B24" s="153" t="s">
        <v>714</v>
      </c>
      <c r="C24" s="162">
        <v>636.5</v>
      </c>
      <c r="D24" s="162">
        <v>-513.9</v>
      </c>
    </row>
    <row r="25" spans="1:4" ht="60">
      <c r="A25" s="168" t="s">
        <v>715</v>
      </c>
      <c r="B25" s="153" t="s">
        <v>716</v>
      </c>
      <c r="C25" s="162">
        <v>379852</v>
      </c>
      <c r="D25" s="162">
        <v>377603.6</v>
      </c>
    </row>
    <row r="26" spans="1:4" ht="30">
      <c r="A26" s="168" t="s">
        <v>717</v>
      </c>
      <c r="B26" s="153" t="s">
        <v>718</v>
      </c>
      <c r="C26" s="162"/>
      <c r="D26" s="162">
        <v>886.7</v>
      </c>
    </row>
    <row r="27" spans="1:4" ht="60">
      <c r="A27" s="168" t="s">
        <v>719</v>
      </c>
      <c r="B27" s="153" t="s">
        <v>720</v>
      </c>
      <c r="C27" s="162"/>
      <c r="D27" s="162">
        <v>810.5</v>
      </c>
    </row>
    <row r="28" spans="1:4" ht="30">
      <c r="A28" s="168" t="s">
        <v>721</v>
      </c>
      <c r="B28" s="153" t="s">
        <v>722</v>
      </c>
      <c r="C28" s="162"/>
      <c r="D28" s="162">
        <v>3</v>
      </c>
    </row>
    <row r="29" spans="1:4" ht="75">
      <c r="A29" s="168" t="s">
        <v>723</v>
      </c>
      <c r="B29" s="153" t="s">
        <v>724</v>
      </c>
      <c r="C29" s="162"/>
      <c r="D29" s="162">
        <v>11.1</v>
      </c>
    </row>
    <row r="30" spans="1:4" ht="45">
      <c r="A30" s="168" t="s">
        <v>725</v>
      </c>
      <c r="B30" s="153" t="s">
        <v>726</v>
      </c>
      <c r="C30" s="162"/>
      <c r="D30" s="162">
        <v>33.1</v>
      </c>
    </row>
    <row r="31" spans="1:4" ht="75">
      <c r="A31" s="168" t="s">
        <v>727</v>
      </c>
      <c r="B31" s="153" t="s">
        <v>728</v>
      </c>
      <c r="C31" s="162"/>
      <c r="D31" s="162">
        <v>14.8</v>
      </c>
    </row>
    <row r="32" spans="1:4" ht="45">
      <c r="A32" s="168" t="s">
        <v>729</v>
      </c>
      <c r="B32" s="153" t="s">
        <v>730</v>
      </c>
      <c r="C32" s="162"/>
      <c r="D32" s="162">
        <v>0.7</v>
      </c>
    </row>
    <row r="33" spans="1:4" ht="45">
      <c r="A33" s="168" t="s">
        <v>731</v>
      </c>
      <c r="B33" s="153" t="s">
        <v>732</v>
      </c>
      <c r="C33" s="162">
        <v>37705.699999999997</v>
      </c>
      <c r="D33" s="162">
        <v>37307.5</v>
      </c>
    </row>
    <row r="34" spans="1:4" ht="30">
      <c r="A34" s="168" t="s">
        <v>733</v>
      </c>
      <c r="B34" s="153" t="s">
        <v>734</v>
      </c>
      <c r="C34" s="162"/>
      <c r="D34" s="162">
        <v>6.2</v>
      </c>
    </row>
    <row r="35" spans="1:4" ht="45">
      <c r="A35" s="168" t="s">
        <v>735</v>
      </c>
      <c r="B35" s="153" t="s">
        <v>736</v>
      </c>
      <c r="C35" s="162"/>
      <c r="D35" s="162">
        <v>3</v>
      </c>
    </row>
    <row r="36" spans="1:4" ht="60">
      <c r="A36" s="168" t="s">
        <v>737</v>
      </c>
      <c r="B36" s="153" t="s">
        <v>738</v>
      </c>
      <c r="C36" s="162"/>
      <c r="D36" s="162">
        <v>58.6</v>
      </c>
    </row>
    <row r="37" spans="1:4" ht="45">
      <c r="A37" s="168" t="s">
        <v>739</v>
      </c>
      <c r="B37" s="153" t="s">
        <v>740</v>
      </c>
      <c r="C37" s="162"/>
      <c r="D37" s="162">
        <v>418.6</v>
      </c>
    </row>
    <row r="38" spans="1:4" ht="60">
      <c r="A38" s="168" t="s">
        <v>741</v>
      </c>
      <c r="B38" s="153" t="s">
        <v>742</v>
      </c>
      <c r="C38" s="162">
        <v>27000</v>
      </c>
      <c r="D38" s="162">
        <v>28856.6</v>
      </c>
    </row>
    <row r="39" spans="1:4" ht="45">
      <c r="A39" s="168" t="s">
        <v>743</v>
      </c>
      <c r="B39" s="153" t="s">
        <v>744</v>
      </c>
      <c r="C39" s="162"/>
      <c r="D39" s="162">
        <v>2</v>
      </c>
    </row>
    <row r="40" spans="1:4" ht="60">
      <c r="A40" s="168" t="s">
        <v>745</v>
      </c>
      <c r="B40" s="153" t="s">
        <v>746</v>
      </c>
      <c r="C40" s="162"/>
      <c r="D40" s="162">
        <v>0.2</v>
      </c>
    </row>
    <row r="41" spans="1:4" ht="45">
      <c r="A41" s="168" t="s">
        <v>747</v>
      </c>
      <c r="B41" s="153" t="s">
        <v>748</v>
      </c>
      <c r="C41" s="162"/>
      <c r="D41" s="162">
        <v>-55.5</v>
      </c>
    </row>
    <row r="42" spans="1:4" ht="75">
      <c r="A42" s="168" t="s">
        <v>749</v>
      </c>
      <c r="B42" s="153" t="s">
        <v>750</v>
      </c>
      <c r="C42" s="162">
        <v>78043.3</v>
      </c>
      <c r="D42" s="162">
        <v>81802.2</v>
      </c>
    </row>
    <row r="43" spans="1:4" ht="60">
      <c r="A43" s="168" t="s">
        <v>751</v>
      </c>
      <c r="B43" s="153" t="s">
        <v>752</v>
      </c>
      <c r="C43" s="162"/>
      <c r="D43" s="162">
        <v>1131.4000000000001</v>
      </c>
    </row>
    <row r="44" spans="1:4" ht="45">
      <c r="A44" s="168" t="s">
        <v>753</v>
      </c>
      <c r="B44" s="153" t="s">
        <v>754</v>
      </c>
      <c r="C44" s="162"/>
      <c r="D44" s="162">
        <v>5.5</v>
      </c>
    </row>
    <row r="45" spans="1:4" ht="60">
      <c r="A45" s="168" t="s">
        <v>755</v>
      </c>
      <c r="B45" s="153" t="s">
        <v>756</v>
      </c>
      <c r="C45" s="162">
        <v>370117</v>
      </c>
      <c r="D45" s="162">
        <v>368047.2</v>
      </c>
    </row>
    <row r="46" spans="1:4" ht="45">
      <c r="A46" s="168" t="s">
        <v>757</v>
      </c>
      <c r="B46" s="153" t="s">
        <v>758</v>
      </c>
      <c r="C46" s="162"/>
      <c r="D46" s="162">
        <v>1858.9</v>
      </c>
    </row>
    <row r="47" spans="1:4" ht="60">
      <c r="A47" s="168" t="s">
        <v>759</v>
      </c>
      <c r="B47" s="153" t="s">
        <v>760</v>
      </c>
      <c r="C47" s="162"/>
      <c r="D47" s="162">
        <v>238.5</v>
      </c>
    </row>
    <row r="48" spans="1:4" ht="60">
      <c r="A48" s="168" t="s">
        <v>761</v>
      </c>
      <c r="B48" s="153" t="s">
        <v>762</v>
      </c>
      <c r="C48" s="162">
        <v>107118</v>
      </c>
      <c r="D48" s="162">
        <v>89816</v>
      </c>
    </row>
    <row r="49" spans="1:4" ht="45">
      <c r="A49" s="168" t="s">
        <v>763</v>
      </c>
      <c r="B49" s="153" t="s">
        <v>764</v>
      </c>
      <c r="C49" s="162"/>
      <c r="D49" s="162">
        <v>926.8</v>
      </c>
    </row>
    <row r="50" spans="1:4" ht="60">
      <c r="A50" s="168" t="s">
        <v>765</v>
      </c>
      <c r="B50" s="153" t="s">
        <v>766</v>
      </c>
      <c r="C50" s="162"/>
      <c r="D50" s="162">
        <v>536.70000000000005</v>
      </c>
    </row>
    <row r="51" spans="1:4" ht="45">
      <c r="A51" s="168" t="s">
        <v>767</v>
      </c>
      <c r="B51" s="153" t="s">
        <v>768</v>
      </c>
      <c r="C51" s="162"/>
      <c r="D51" s="162">
        <v>21.8</v>
      </c>
    </row>
    <row r="52" spans="1:4" ht="75">
      <c r="A52" s="168" t="s">
        <v>769</v>
      </c>
      <c r="B52" s="152" t="s">
        <v>770</v>
      </c>
      <c r="C52" s="162">
        <v>52765</v>
      </c>
      <c r="D52" s="162">
        <v>54196.1</v>
      </c>
    </row>
    <row r="53" spans="1:4" ht="45">
      <c r="A53" s="168" t="s">
        <v>771</v>
      </c>
      <c r="B53" s="153" t="s">
        <v>772</v>
      </c>
      <c r="C53" s="162"/>
      <c r="D53" s="162">
        <v>0.3</v>
      </c>
    </row>
    <row r="54" spans="1:4" ht="60">
      <c r="A54" s="168" t="s">
        <v>773</v>
      </c>
      <c r="B54" s="153" t="s">
        <v>774</v>
      </c>
      <c r="C54" s="162">
        <v>310</v>
      </c>
      <c r="D54" s="162">
        <v>340.7</v>
      </c>
    </row>
    <row r="55" spans="1:4" ht="120">
      <c r="A55" s="168" t="s">
        <v>775</v>
      </c>
      <c r="B55" s="154" t="s">
        <v>776</v>
      </c>
      <c r="C55" s="162">
        <v>1000</v>
      </c>
      <c r="D55" s="162">
        <v>1005</v>
      </c>
    </row>
    <row r="56" spans="1:4" ht="90">
      <c r="A56" s="169" t="s">
        <v>777</v>
      </c>
      <c r="B56" s="155" t="s">
        <v>778</v>
      </c>
      <c r="C56" s="163"/>
      <c r="D56" s="163">
        <v>30.4</v>
      </c>
    </row>
    <row r="57" spans="1:4" ht="60">
      <c r="A57" s="168" t="s">
        <v>779</v>
      </c>
      <c r="B57" s="153" t="s">
        <v>780</v>
      </c>
      <c r="C57" s="162"/>
      <c r="D57" s="162">
        <v>0.1</v>
      </c>
    </row>
    <row r="58" spans="1:4" ht="45">
      <c r="A58" s="168" t="s">
        <v>781</v>
      </c>
      <c r="B58" s="153" t="s">
        <v>782</v>
      </c>
      <c r="C58" s="162"/>
      <c r="D58" s="162">
        <v>4.8</v>
      </c>
    </row>
    <row r="59" spans="1:4" ht="45">
      <c r="A59" s="168" t="s">
        <v>783</v>
      </c>
      <c r="B59" s="153" t="s">
        <v>784</v>
      </c>
      <c r="C59" s="162"/>
      <c r="D59" s="162">
        <v>0.2</v>
      </c>
    </row>
    <row r="60" spans="1:4" ht="75">
      <c r="A60" s="168" t="s">
        <v>785</v>
      </c>
      <c r="B60" s="152" t="s">
        <v>629</v>
      </c>
      <c r="C60" s="162">
        <v>158000</v>
      </c>
      <c r="D60" s="162">
        <v>156522.1</v>
      </c>
    </row>
    <row r="61" spans="1:4" ht="75">
      <c r="A61" s="168" t="s">
        <v>786</v>
      </c>
      <c r="B61" s="153" t="s">
        <v>787</v>
      </c>
      <c r="C61" s="162">
        <v>11000</v>
      </c>
      <c r="D61" s="162">
        <v>12623</v>
      </c>
    </row>
    <row r="62" spans="1:4" ht="60">
      <c r="A62" s="168" t="s">
        <v>788</v>
      </c>
      <c r="B62" s="153" t="s">
        <v>630</v>
      </c>
      <c r="C62" s="162">
        <v>278.8</v>
      </c>
      <c r="D62" s="162">
        <v>200.5</v>
      </c>
    </row>
    <row r="63" spans="1:4" ht="45">
      <c r="A63" s="168" t="s">
        <v>789</v>
      </c>
      <c r="B63" s="153" t="s">
        <v>790</v>
      </c>
      <c r="C63" s="162">
        <v>21000</v>
      </c>
      <c r="D63" s="162">
        <v>3733.9</v>
      </c>
    </row>
    <row r="64" spans="1:4" ht="45">
      <c r="A64" s="168" t="s">
        <v>791</v>
      </c>
      <c r="B64" s="153" t="s">
        <v>792</v>
      </c>
      <c r="C64" s="162">
        <v>5000</v>
      </c>
      <c r="D64" s="162">
        <v>3410.4</v>
      </c>
    </row>
    <row r="65" spans="1:4" ht="75">
      <c r="A65" s="168" t="s">
        <v>793</v>
      </c>
      <c r="B65" s="153" t="s">
        <v>631</v>
      </c>
      <c r="C65" s="162">
        <v>98700</v>
      </c>
      <c r="D65" s="162">
        <v>110331.4</v>
      </c>
    </row>
    <row r="66" spans="1:4" ht="75">
      <c r="A66" s="168" t="s">
        <v>794</v>
      </c>
      <c r="B66" s="153" t="s">
        <v>795</v>
      </c>
      <c r="C66" s="162">
        <v>3172.5</v>
      </c>
      <c r="D66" s="162">
        <v>1936.6</v>
      </c>
    </row>
    <row r="67" spans="1:4" ht="75">
      <c r="A67" s="168" t="s">
        <v>796</v>
      </c>
      <c r="B67" s="153" t="s">
        <v>797</v>
      </c>
      <c r="C67" s="162">
        <v>293.89999999999998</v>
      </c>
      <c r="D67" s="162">
        <v>120.4</v>
      </c>
    </row>
    <row r="68" spans="1:4" ht="60">
      <c r="A68" s="168" t="s">
        <v>798</v>
      </c>
      <c r="B68" s="153" t="s">
        <v>799</v>
      </c>
      <c r="C68" s="162">
        <v>8915.4</v>
      </c>
      <c r="D68" s="162">
        <v>8837.7999999999993</v>
      </c>
    </row>
    <row r="69" spans="1:4" ht="60">
      <c r="A69" s="168" t="s">
        <v>800</v>
      </c>
      <c r="B69" s="153" t="s">
        <v>801</v>
      </c>
      <c r="C69" s="162">
        <v>7212.6</v>
      </c>
      <c r="D69" s="162">
        <v>7253.8</v>
      </c>
    </row>
    <row r="70" spans="1:4" ht="60">
      <c r="A70" s="168" t="s">
        <v>802</v>
      </c>
      <c r="B70" s="153" t="s">
        <v>803</v>
      </c>
      <c r="C70" s="162"/>
      <c r="D70" s="162">
        <v>-16.3</v>
      </c>
    </row>
    <row r="71" spans="1:4" ht="30">
      <c r="A71" s="168" t="s">
        <v>804</v>
      </c>
      <c r="B71" s="153" t="s">
        <v>632</v>
      </c>
      <c r="C71" s="162">
        <v>297.89999999999998</v>
      </c>
      <c r="D71" s="162">
        <v>121.6</v>
      </c>
    </row>
    <row r="72" spans="1:4" ht="30">
      <c r="A72" s="168" t="s">
        <v>805</v>
      </c>
      <c r="B72" s="153" t="s">
        <v>633</v>
      </c>
      <c r="C72" s="162">
        <v>22820.1</v>
      </c>
      <c r="D72" s="162">
        <v>18384.7</v>
      </c>
    </row>
    <row r="73" spans="1:4" ht="30">
      <c r="A73" s="168" t="s">
        <v>806</v>
      </c>
      <c r="B73" s="153" t="s">
        <v>633</v>
      </c>
      <c r="C73" s="162"/>
      <c r="D73" s="162">
        <v>70.2</v>
      </c>
    </row>
    <row r="74" spans="1:4" ht="30">
      <c r="A74" s="168" t="s">
        <v>807</v>
      </c>
      <c r="B74" s="153" t="s">
        <v>633</v>
      </c>
      <c r="C74" s="162">
        <v>3201</v>
      </c>
      <c r="D74" s="162">
        <v>3035</v>
      </c>
    </row>
    <row r="75" spans="1:4" ht="30">
      <c r="A75" s="168" t="s">
        <v>808</v>
      </c>
      <c r="B75" s="153" t="s">
        <v>633</v>
      </c>
      <c r="C75" s="162"/>
      <c r="D75" s="162">
        <v>673.9</v>
      </c>
    </row>
    <row r="76" spans="1:4" ht="30">
      <c r="A76" s="168" t="s">
        <v>809</v>
      </c>
      <c r="B76" s="153" t="s">
        <v>633</v>
      </c>
      <c r="C76" s="162"/>
      <c r="D76" s="162">
        <v>20.2</v>
      </c>
    </row>
    <row r="77" spans="1:4" ht="30">
      <c r="A77" s="168" t="s">
        <v>810</v>
      </c>
      <c r="B77" s="153" t="s">
        <v>634</v>
      </c>
      <c r="C77" s="162">
        <v>593</v>
      </c>
      <c r="D77" s="162">
        <v>593.29999999999995</v>
      </c>
    </row>
    <row r="78" spans="1:4" ht="90">
      <c r="A78" s="168" t="s">
        <v>811</v>
      </c>
      <c r="B78" s="152" t="s">
        <v>635</v>
      </c>
      <c r="C78" s="162">
        <v>42000</v>
      </c>
      <c r="D78" s="162">
        <v>68157.899999999994</v>
      </c>
    </row>
    <row r="79" spans="1:4" ht="90">
      <c r="A79" s="168" t="s">
        <v>812</v>
      </c>
      <c r="B79" s="152" t="s">
        <v>636</v>
      </c>
      <c r="C79" s="162">
        <v>226</v>
      </c>
      <c r="D79" s="162">
        <v>269</v>
      </c>
    </row>
    <row r="80" spans="1:4" ht="45">
      <c r="A80" s="168" t="s">
        <v>813</v>
      </c>
      <c r="B80" s="153" t="s">
        <v>637</v>
      </c>
      <c r="C80" s="162">
        <v>60000</v>
      </c>
      <c r="D80" s="162">
        <v>61857.4</v>
      </c>
    </row>
    <row r="81" spans="1:4" ht="60">
      <c r="A81" s="168" t="s">
        <v>814</v>
      </c>
      <c r="B81" s="153" t="s">
        <v>638</v>
      </c>
      <c r="C81" s="162">
        <v>60000</v>
      </c>
      <c r="D81" s="162">
        <v>55297.8</v>
      </c>
    </row>
    <row r="82" spans="1:4" ht="90">
      <c r="A82" s="168" t="s">
        <v>815</v>
      </c>
      <c r="B82" s="152" t="s">
        <v>639</v>
      </c>
      <c r="C82" s="162">
        <v>110</v>
      </c>
      <c r="D82" s="162">
        <v>294.10000000000002</v>
      </c>
    </row>
    <row r="83" spans="1:4" ht="45">
      <c r="A83" s="168" t="s">
        <v>816</v>
      </c>
      <c r="B83" s="153" t="s">
        <v>640</v>
      </c>
      <c r="C83" s="162">
        <v>10358</v>
      </c>
      <c r="D83" s="162">
        <v>9656.9</v>
      </c>
    </row>
    <row r="84" spans="1:4" ht="75">
      <c r="A84" s="168" t="s">
        <v>817</v>
      </c>
      <c r="B84" s="153" t="s">
        <v>818</v>
      </c>
      <c r="C84" s="162">
        <v>580</v>
      </c>
      <c r="D84" s="162">
        <v>562.1</v>
      </c>
    </row>
    <row r="85" spans="1:4" ht="90">
      <c r="A85" s="168" t="s">
        <v>819</v>
      </c>
      <c r="B85" s="152" t="s">
        <v>820</v>
      </c>
      <c r="C85" s="162">
        <v>152</v>
      </c>
      <c r="D85" s="162">
        <v>126</v>
      </c>
    </row>
    <row r="86" spans="1:4" ht="105">
      <c r="A86" s="168" t="s">
        <v>821</v>
      </c>
      <c r="B86" s="152" t="s">
        <v>822</v>
      </c>
      <c r="C86" s="162">
        <v>452</v>
      </c>
      <c r="D86" s="162">
        <v>390.3</v>
      </c>
    </row>
    <row r="87" spans="1:4" ht="90">
      <c r="A87" s="168" t="s">
        <v>823</v>
      </c>
      <c r="B87" s="152" t="s">
        <v>824</v>
      </c>
      <c r="C87" s="162">
        <v>133</v>
      </c>
      <c r="D87" s="162">
        <v>50</v>
      </c>
    </row>
    <row r="88" spans="1:4" ht="90">
      <c r="A88" s="168" t="s">
        <v>825</v>
      </c>
      <c r="B88" s="152" t="s">
        <v>824</v>
      </c>
      <c r="C88" s="162">
        <v>684</v>
      </c>
      <c r="D88" s="162">
        <v>1154</v>
      </c>
    </row>
    <row r="89" spans="1:4" ht="90">
      <c r="A89" s="168" t="s">
        <v>826</v>
      </c>
      <c r="B89" s="152" t="s">
        <v>824</v>
      </c>
      <c r="C89" s="162">
        <v>550</v>
      </c>
      <c r="D89" s="162">
        <v>667</v>
      </c>
    </row>
    <row r="90" spans="1:4" ht="60">
      <c r="A90" s="168" t="s">
        <v>827</v>
      </c>
      <c r="B90" s="153" t="s">
        <v>828</v>
      </c>
      <c r="C90" s="162">
        <v>3000</v>
      </c>
      <c r="D90" s="162">
        <v>810</v>
      </c>
    </row>
    <row r="91" spans="1:4" ht="90">
      <c r="A91" s="168" t="s">
        <v>829</v>
      </c>
      <c r="B91" s="152" t="s">
        <v>830</v>
      </c>
      <c r="C91" s="162"/>
      <c r="D91" s="162">
        <v>103</v>
      </c>
    </row>
    <row r="92" spans="1:4" ht="90">
      <c r="A92" s="168" t="s">
        <v>831</v>
      </c>
      <c r="B92" s="152" t="s">
        <v>830</v>
      </c>
      <c r="C92" s="162"/>
      <c r="D92" s="162">
        <v>3</v>
      </c>
    </row>
    <row r="93" spans="1:4" ht="90">
      <c r="A93" s="168" t="s">
        <v>832</v>
      </c>
      <c r="B93" s="152" t="s">
        <v>833</v>
      </c>
      <c r="C93" s="162"/>
      <c r="D93" s="162">
        <v>2.1</v>
      </c>
    </row>
    <row r="94" spans="1:4" ht="30">
      <c r="A94" s="168" t="s">
        <v>834</v>
      </c>
      <c r="B94" s="153" t="s">
        <v>835</v>
      </c>
      <c r="C94" s="162">
        <v>5000</v>
      </c>
      <c r="D94" s="162">
        <v>2685.9</v>
      </c>
    </row>
    <row r="95" spans="1:4" ht="75">
      <c r="A95" s="168" t="s">
        <v>836</v>
      </c>
      <c r="B95" s="153" t="s">
        <v>837</v>
      </c>
      <c r="C95" s="162">
        <v>2400</v>
      </c>
      <c r="D95" s="162">
        <v>2384</v>
      </c>
    </row>
    <row r="96" spans="1:4" ht="75">
      <c r="A96" s="168" t="s">
        <v>838</v>
      </c>
      <c r="B96" s="153" t="s">
        <v>839</v>
      </c>
      <c r="C96" s="162">
        <v>35</v>
      </c>
      <c r="D96" s="162">
        <v>23</v>
      </c>
    </row>
    <row r="97" spans="1:4" ht="45">
      <c r="A97" s="168" t="s">
        <v>840</v>
      </c>
      <c r="B97" s="153" t="s">
        <v>841</v>
      </c>
      <c r="C97" s="162">
        <v>50.7</v>
      </c>
      <c r="D97" s="162">
        <v>156</v>
      </c>
    </row>
    <row r="98" spans="1:4" ht="75">
      <c r="A98" s="168" t="s">
        <v>842</v>
      </c>
      <c r="B98" s="153" t="s">
        <v>843</v>
      </c>
      <c r="C98" s="162">
        <v>20</v>
      </c>
      <c r="D98" s="162">
        <v>20</v>
      </c>
    </row>
    <row r="99" spans="1:4" ht="75">
      <c r="A99" s="168" t="s">
        <v>844</v>
      </c>
      <c r="B99" s="153" t="s">
        <v>843</v>
      </c>
      <c r="C99" s="162">
        <v>200</v>
      </c>
      <c r="D99" s="162">
        <v>174.1</v>
      </c>
    </row>
    <row r="100" spans="1:4" ht="30">
      <c r="A100" s="168" t="s">
        <v>845</v>
      </c>
      <c r="B100" s="153" t="s">
        <v>846</v>
      </c>
      <c r="C100" s="162">
        <v>1000</v>
      </c>
      <c r="D100" s="162">
        <v>664</v>
      </c>
    </row>
    <row r="101" spans="1:4" ht="75">
      <c r="A101" s="168" t="s">
        <v>847</v>
      </c>
      <c r="B101" s="153" t="s">
        <v>848</v>
      </c>
      <c r="C101" s="162">
        <v>1900</v>
      </c>
      <c r="D101" s="162">
        <v>2279.4</v>
      </c>
    </row>
    <row r="102" spans="1:4" ht="75">
      <c r="A102" s="168" t="s">
        <v>849</v>
      </c>
      <c r="B102" s="153" t="s">
        <v>848</v>
      </c>
      <c r="C102" s="162">
        <v>30</v>
      </c>
      <c r="D102" s="162">
        <v>140</v>
      </c>
    </row>
    <row r="103" spans="1:4" ht="75">
      <c r="A103" s="168" t="s">
        <v>850</v>
      </c>
      <c r="B103" s="153" t="s">
        <v>848</v>
      </c>
      <c r="C103" s="162">
        <v>5</v>
      </c>
      <c r="D103" s="162">
        <v>5</v>
      </c>
    </row>
    <row r="104" spans="1:4" ht="60">
      <c r="A104" s="168" t="s">
        <v>851</v>
      </c>
      <c r="B104" s="153" t="s">
        <v>852</v>
      </c>
      <c r="C104" s="162">
        <v>143</v>
      </c>
      <c r="D104" s="162">
        <v>153</v>
      </c>
    </row>
    <row r="105" spans="1:4" ht="60">
      <c r="A105" s="168" t="s">
        <v>853</v>
      </c>
      <c r="B105" s="153" t="s">
        <v>852</v>
      </c>
      <c r="C105" s="162">
        <v>40</v>
      </c>
      <c r="D105" s="162">
        <v>29.8</v>
      </c>
    </row>
    <row r="106" spans="1:4" ht="60">
      <c r="A106" s="168" t="s">
        <v>854</v>
      </c>
      <c r="B106" s="153" t="s">
        <v>852</v>
      </c>
      <c r="C106" s="162">
        <v>1300</v>
      </c>
      <c r="D106" s="162">
        <v>1460.2</v>
      </c>
    </row>
    <row r="107" spans="1:4" ht="90">
      <c r="A107" s="168" t="s">
        <v>855</v>
      </c>
      <c r="B107" s="152" t="s">
        <v>856</v>
      </c>
      <c r="C107" s="162">
        <v>2000</v>
      </c>
      <c r="D107" s="162">
        <v>2381.6999999999998</v>
      </c>
    </row>
    <row r="108" spans="1:4" ht="90">
      <c r="A108" s="168" t="s">
        <v>857</v>
      </c>
      <c r="B108" s="152" t="s">
        <v>856</v>
      </c>
      <c r="C108" s="162">
        <v>21.4</v>
      </c>
      <c r="D108" s="162">
        <v>21.4</v>
      </c>
    </row>
    <row r="109" spans="1:4" ht="90">
      <c r="A109" s="168" t="s">
        <v>858</v>
      </c>
      <c r="B109" s="152" t="s">
        <v>856</v>
      </c>
      <c r="C109" s="162">
        <v>11</v>
      </c>
      <c r="D109" s="162">
        <v>10</v>
      </c>
    </row>
    <row r="110" spans="1:4" ht="60">
      <c r="A110" s="168" t="s">
        <v>859</v>
      </c>
      <c r="B110" s="153" t="s">
        <v>860</v>
      </c>
      <c r="C110" s="162"/>
      <c r="D110" s="162">
        <v>4.5</v>
      </c>
    </row>
    <row r="111" spans="1:4" ht="60">
      <c r="A111" s="168" t="s">
        <v>861</v>
      </c>
      <c r="B111" s="153" t="s">
        <v>860</v>
      </c>
      <c r="C111" s="162"/>
      <c r="D111" s="162">
        <v>1</v>
      </c>
    </row>
    <row r="112" spans="1:4" ht="90">
      <c r="A112" s="168" t="s">
        <v>862</v>
      </c>
      <c r="B112" s="152" t="s">
        <v>863</v>
      </c>
      <c r="C112" s="162">
        <v>13</v>
      </c>
      <c r="D112" s="162">
        <v>77.5</v>
      </c>
    </row>
    <row r="113" spans="1:4" ht="60">
      <c r="A113" s="168" t="s">
        <v>864</v>
      </c>
      <c r="B113" s="153" t="s">
        <v>865</v>
      </c>
      <c r="C113" s="162">
        <v>90</v>
      </c>
      <c r="D113" s="162">
        <v>236.9</v>
      </c>
    </row>
    <row r="114" spans="1:4" ht="60">
      <c r="A114" s="168" t="s">
        <v>866</v>
      </c>
      <c r="B114" s="153" t="s">
        <v>867</v>
      </c>
      <c r="C114" s="162"/>
      <c r="D114" s="162">
        <v>1437.1</v>
      </c>
    </row>
    <row r="115" spans="1:4" ht="60">
      <c r="A115" s="168" t="s">
        <v>868</v>
      </c>
      <c r="B115" s="153" t="s">
        <v>867</v>
      </c>
      <c r="C115" s="162"/>
      <c r="D115" s="162">
        <v>1.2</v>
      </c>
    </row>
    <row r="116" spans="1:4" ht="60">
      <c r="A116" s="168" t="s">
        <v>869</v>
      </c>
      <c r="B116" s="153" t="s">
        <v>867</v>
      </c>
      <c r="C116" s="162"/>
      <c r="D116" s="162">
        <v>102.4</v>
      </c>
    </row>
    <row r="117" spans="1:4" ht="105">
      <c r="A117" s="168" t="s">
        <v>870</v>
      </c>
      <c r="B117" s="152" t="s">
        <v>871</v>
      </c>
      <c r="C117" s="162">
        <v>60</v>
      </c>
      <c r="D117" s="162">
        <v>60</v>
      </c>
    </row>
    <row r="118" spans="1:4" ht="60">
      <c r="A118" s="168" t="s">
        <v>872</v>
      </c>
      <c r="B118" s="153" t="s">
        <v>867</v>
      </c>
      <c r="C118" s="162">
        <v>17.2</v>
      </c>
      <c r="D118" s="162">
        <v>17.2</v>
      </c>
    </row>
    <row r="119" spans="1:4" ht="75">
      <c r="A119" s="168" t="s">
        <v>873</v>
      </c>
      <c r="B119" s="153" t="s">
        <v>874</v>
      </c>
      <c r="C119" s="162">
        <v>800</v>
      </c>
      <c r="D119" s="162">
        <v>815.5</v>
      </c>
    </row>
    <row r="120" spans="1:4" ht="105">
      <c r="A120" s="168" t="s">
        <v>875</v>
      </c>
      <c r="B120" s="152" t="s">
        <v>876</v>
      </c>
      <c r="C120" s="162">
        <v>130</v>
      </c>
      <c r="D120" s="162">
        <v>122.4</v>
      </c>
    </row>
    <row r="121" spans="1:4" ht="105">
      <c r="A121" s="168" t="s">
        <v>877</v>
      </c>
      <c r="B121" s="152" t="s">
        <v>876</v>
      </c>
      <c r="C121" s="162">
        <v>100</v>
      </c>
      <c r="D121" s="162">
        <v>129.4</v>
      </c>
    </row>
    <row r="122" spans="1:4" ht="105">
      <c r="A122" s="168" t="s">
        <v>878</v>
      </c>
      <c r="B122" s="152" t="s">
        <v>876</v>
      </c>
      <c r="C122" s="162">
        <v>0.5</v>
      </c>
      <c r="D122" s="162">
        <v>1.2</v>
      </c>
    </row>
    <row r="123" spans="1:4" ht="105">
      <c r="A123" s="168" t="s">
        <v>879</v>
      </c>
      <c r="B123" s="152" t="s">
        <v>876</v>
      </c>
      <c r="C123" s="162">
        <v>3</v>
      </c>
      <c r="D123" s="162">
        <v>35</v>
      </c>
    </row>
    <row r="124" spans="1:4" ht="105">
      <c r="A124" s="168" t="s">
        <v>880</v>
      </c>
      <c r="B124" s="152" t="s">
        <v>876</v>
      </c>
      <c r="C124" s="162">
        <v>115</v>
      </c>
      <c r="D124" s="162">
        <v>115</v>
      </c>
    </row>
    <row r="125" spans="1:4" ht="105">
      <c r="A125" s="168" t="s">
        <v>881</v>
      </c>
      <c r="B125" s="152" t="s">
        <v>876</v>
      </c>
      <c r="C125" s="162">
        <v>55</v>
      </c>
      <c r="D125" s="162">
        <v>71.599999999999994</v>
      </c>
    </row>
    <row r="126" spans="1:4" ht="105">
      <c r="A126" s="168" t="s">
        <v>882</v>
      </c>
      <c r="B126" s="152" t="s">
        <v>876</v>
      </c>
      <c r="C126" s="162"/>
      <c r="D126" s="162">
        <v>10</v>
      </c>
    </row>
    <row r="127" spans="1:4" ht="105">
      <c r="A127" s="168" t="s">
        <v>883</v>
      </c>
      <c r="B127" s="152" t="s">
        <v>876</v>
      </c>
      <c r="C127" s="162">
        <v>19.600000000000001</v>
      </c>
      <c r="D127" s="162">
        <v>19.600000000000001</v>
      </c>
    </row>
    <row r="128" spans="1:4" ht="105">
      <c r="A128" s="168" t="s">
        <v>884</v>
      </c>
      <c r="B128" s="152" t="s">
        <v>876</v>
      </c>
      <c r="C128" s="162">
        <v>5410</v>
      </c>
      <c r="D128" s="162">
        <v>5523.2</v>
      </c>
    </row>
    <row r="129" spans="1:4" ht="105">
      <c r="A129" s="168" t="s">
        <v>885</v>
      </c>
      <c r="B129" s="152" t="s">
        <v>876</v>
      </c>
      <c r="C129" s="162">
        <v>58.9</v>
      </c>
      <c r="D129" s="162">
        <v>103.1</v>
      </c>
    </row>
    <row r="130" spans="1:4" ht="105">
      <c r="A130" s="168" t="s">
        <v>886</v>
      </c>
      <c r="B130" s="152" t="s">
        <v>876</v>
      </c>
      <c r="C130" s="162"/>
      <c r="D130" s="162">
        <v>1.5</v>
      </c>
    </row>
    <row r="131" spans="1:4" ht="75">
      <c r="A131" s="168" t="s">
        <v>887</v>
      </c>
      <c r="B131" s="153" t="s">
        <v>888</v>
      </c>
      <c r="C131" s="162">
        <v>2900</v>
      </c>
      <c r="D131" s="162">
        <v>3230</v>
      </c>
    </row>
    <row r="132" spans="1:4" ht="45">
      <c r="A132" s="168" t="s">
        <v>889</v>
      </c>
      <c r="B132" s="153" t="s">
        <v>890</v>
      </c>
      <c r="C132" s="162">
        <v>1630</v>
      </c>
      <c r="D132" s="162">
        <v>1293</v>
      </c>
    </row>
    <row r="133" spans="1:4" ht="45">
      <c r="A133" s="168" t="s">
        <v>891</v>
      </c>
      <c r="B133" s="153" t="s">
        <v>890</v>
      </c>
      <c r="C133" s="162">
        <v>1500</v>
      </c>
      <c r="D133" s="162">
        <v>1458.3</v>
      </c>
    </row>
    <row r="134" spans="1:4" ht="45">
      <c r="A134" s="168" t="s">
        <v>892</v>
      </c>
      <c r="B134" s="153" t="s">
        <v>890</v>
      </c>
      <c r="C134" s="162">
        <v>200</v>
      </c>
      <c r="D134" s="162">
        <v>174.6</v>
      </c>
    </row>
    <row r="135" spans="1:4" ht="75">
      <c r="A135" s="168" t="s">
        <v>893</v>
      </c>
      <c r="B135" s="153" t="s">
        <v>894</v>
      </c>
      <c r="C135" s="162"/>
      <c r="D135" s="162">
        <v>-6</v>
      </c>
    </row>
    <row r="136" spans="1:4" ht="75">
      <c r="A136" s="168" t="s">
        <v>895</v>
      </c>
      <c r="B136" s="153" t="s">
        <v>894</v>
      </c>
      <c r="C136" s="162">
        <v>5.7</v>
      </c>
      <c r="D136" s="162">
        <v>3</v>
      </c>
    </row>
    <row r="137" spans="1:4" ht="75">
      <c r="A137" s="168" t="s">
        <v>896</v>
      </c>
      <c r="B137" s="153" t="s">
        <v>894</v>
      </c>
      <c r="C137" s="162">
        <v>1200</v>
      </c>
      <c r="D137" s="162">
        <v>1203.4000000000001</v>
      </c>
    </row>
    <row r="138" spans="1:4" ht="75">
      <c r="A138" s="168" t="s">
        <v>897</v>
      </c>
      <c r="B138" s="153" t="s">
        <v>894</v>
      </c>
      <c r="C138" s="162">
        <v>5600</v>
      </c>
      <c r="D138" s="162">
        <v>5907.5</v>
      </c>
    </row>
    <row r="139" spans="1:4" ht="75">
      <c r="A139" s="168" t="s">
        <v>898</v>
      </c>
      <c r="B139" s="153" t="s">
        <v>894</v>
      </c>
      <c r="C139" s="162">
        <v>9000</v>
      </c>
      <c r="D139" s="162">
        <v>11617.9</v>
      </c>
    </row>
    <row r="140" spans="1:4" ht="45">
      <c r="A140" s="168" t="s">
        <v>899</v>
      </c>
      <c r="B140" s="153" t="s">
        <v>890</v>
      </c>
      <c r="C140" s="162">
        <v>3372</v>
      </c>
      <c r="D140" s="162">
        <v>1765.9</v>
      </c>
    </row>
    <row r="141" spans="1:4" ht="45">
      <c r="A141" s="168" t="s">
        <v>900</v>
      </c>
      <c r="B141" s="153" t="s">
        <v>890</v>
      </c>
      <c r="C141" s="162">
        <v>791.5</v>
      </c>
      <c r="D141" s="162">
        <v>1030.5</v>
      </c>
    </row>
    <row r="142" spans="1:4" ht="75">
      <c r="A142" s="168" t="s">
        <v>901</v>
      </c>
      <c r="B142" s="153" t="s">
        <v>894</v>
      </c>
      <c r="C142" s="162">
        <v>42.5</v>
      </c>
      <c r="D142" s="162">
        <v>42.5</v>
      </c>
    </row>
    <row r="143" spans="1:4" ht="75">
      <c r="A143" s="168" t="s">
        <v>902</v>
      </c>
      <c r="B143" s="153" t="s">
        <v>894</v>
      </c>
      <c r="C143" s="162">
        <v>20</v>
      </c>
      <c r="D143" s="162">
        <v>80</v>
      </c>
    </row>
    <row r="144" spans="1:4" ht="45">
      <c r="A144" s="168" t="s">
        <v>903</v>
      </c>
      <c r="B144" s="153" t="s">
        <v>904</v>
      </c>
      <c r="C144" s="162">
        <v>180</v>
      </c>
      <c r="D144" s="162">
        <v>133.30000000000001</v>
      </c>
    </row>
    <row r="145" spans="1:4" ht="75">
      <c r="A145" s="168" t="s">
        <v>905</v>
      </c>
      <c r="B145" s="153" t="s">
        <v>894</v>
      </c>
      <c r="C145" s="162">
        <v>20</v>
      </c>
      <c r="D145" s="162">
        <v>21.5</v>
      </c>
    </row>
    <row r="146" spans="1:4" ht="75">
      <c r="A146" s="168" t="s">
        <v>906</v>
      </c>
      <c r="B146" s="153" t="s">
        <v>894</v>
      </c>
      <c r="C146" s="162">
        <v>1986</v>
      </c>
      <c r="D146" s="162">
        <v>1850.6</v>
      </c>
    </row>
    <row r="147" spans="1:4" ht="75">
      <c r="A147" s="168" t="s">
        <v>907</v>
      </c>
      <c r="B147" s="153" t="s">
        <v>894</v>
      </c>
      <c r="C147" s="162">
        <v>131.5</v>
      </c>
      <c r="D147" s="162">
        <v>192</v>
      </c>
    </row>
    <row r="148" spans="1:4" ht="75">
      <c r="A148" s="168" t="s">
        <v>908</v>
      </c>
      <c r="B148" s="153" t="s">
        <v>894</v>
      </c>
      <c r="C148" s="162">
        <v>370</v>
      </c>
      <c r="D148" s="162">
        <v>409.5</v>
      </c>
    </row>
    <row r="149" spans="1:4" ht="75">
      <c r="A149" s="168" t="s">
        <v>909</v>
      </c>
      <c r="B149" s="153" t="s">
        <v>894</v>
      </c>
      <c r="C149" s="162">
        <v>1000</v>
      </c>
      <c r="D149" s="162">
        <v>993</v>
      </c>
    </row>
    <row r="150" spans="1:4" ht="45">
      <c r="A150" s="168" t="s">
        <v>910</v>
      </c>
      <c r="B150" s="153" t="s">
        <v>890</v>
      </c>
      <c r="C150" s="162">
        <v>79</v>
      </c>
      <c r="D150" s="162">
        <v>111.5</v>
      </c>
    </row>
    <row r="151" spans="1:4" ht="45">
      <c r="A151" s="168" t="s">
        <v>911</v>
      </c>
      <c r="B151" s="153" t="s">
        <v>890</v>
      </c>
      <c r="C151" s="162">
        <v>225</v>
      </c>
      <c r="D151" s="162">
        <v>334.3</v>
      </c>
    </row>
    <row r="152" spans="1:4" ht="45">
      <c r="A152" s="168" t="s">
        <v>912</v>
      </c>
      <c r="B152" s="153" t="s">
        <v>890</v>
      </c>
      <c r="C152" s="162">
        <v>65</v>
      </c>
      <c r="D152" s="162">
        <v>45</v>
      </c>
    </row>
    <row r="153" spans="1:4" ht="30">
      <c r="A153" s="168" t="s">
        <v>913</v>
      </c>
      <c r="B153" s="153" t="s">
        <v>914</v>
      </c>
      <c r="C153" s="162"/>
      <c r="D153" s="162">
        <v>86.5</v>
      </c>
    </row>
    <row r="154" spans="1:4" ht="30">
      <c r="A154" s="168" t="s">
        <v>915</v>
      </c>
      <c r="B154" s="153" t="s">
        <v>914</v>
      </c>
      <c r="C154" s="162"/>
      <c r="D154" s="162">
        <v>-3.5</v>
      </c>
    </row>
    <row r="155" spans="1:4" ht="30">
      <c r="A155" s="168" t="s">
        <v>916</v>
      </c>
      <c r="B155" s="153" t="s">
        <v>914</v>
      </c>
      <c r="C155" s="162"/>
      <c r="D155" s="162">
        <v>12.6</v>
      </c>
    </row>
    <row r="156" spans="1:4" ht="15">
      <c r="A156" s="168" t="s">
        <v>917</v>
      </c>
      <c r="B156" s="153" t="s">
        <v>918</v>
      </c>
      <c r="C156" s="162"/>
      <c r="D156" s="162">
        <v>6.3</v>
      </c>
    </row>
    <row r="157" spans="1:4" ht="30">
      <c r="A157" s="168" t="s">
        <v>919</v>
      </c>
      <c r="B157" s="153" t="s">
        <v>641</v>
      </c>
      <c r="C157" s="162">
        <v>7650.2</v>
      </c>
      <c r="D157" s="162">
        <v>7650.2</v>
      </c>
    </row>
    <row r="158" spans="1:4" ht="30">
      <c r="A158" s="168" t="s">
        <v>920</v>
      </c>
      <c r="B158" s="153" t="s">
        <v>642</v>
      </c>
      <c r="C158" s="162">
        <v>141147.70000000001</v>
      </c>
      <c r="D158" s="162">
        <v>141147.70000000001</v>
      </c>
    </row>
    <row r="159" spans="1:4" ht="30">
      <c r="A159" s="168" t="s">
        <v>921</v>
      </c>
      <c r="B159" s="153" t="s">
        <v>643</v>
      </c>
      <c r="C159" s="162">
        <v>2089.9</v>
      </c>
      <c r="D159" s="162">
        <v>2089.9</v>
      </c>
    </row>
    <row r="160" spans="1:4" ht="45">
      <c r="A160" s="168" t="s">
        <v>922</v>
      </c>
      <c r="B160" s="153" t="s">
        <v>923</v>
      </c>
      <c r="C160" s="162">
        <v>39000</v>
      </c>
      <c r="D160" s="162">
        <v>39000</v>
      </c>
    </row>
    <row r="161" spans="1:4" ht="30">
      <c r="A161" s="168" t="s">
        <v>924</v>
      </c>
      <c r="B161" s="153" t="s">
        <v>644</v>
      </c>
      <c r="C161" s="162">
        <v>740</v>
      </c>
      <c r="D161" s="162">
        <v>740</v>
      </c>
    </row>
    <row r="162" spans="1:4" ht="30">
      <c r="A162" s="168" t="s">
        <v>925</v>
      </c>
      <c r="B162" s="153" t="s">
        <v>644</v>
      </c>
      <c r="C162" s="162">
        <v>41</v>
      </c>
      <c r="D162" s="162">
        <v>41</v>
      </c>
    </row>
    <row r="163" spans="1:4" ht="30">
      <c r="A163" s="168" t="s">
        <v>926</v>
      </c>
      <c r="B163" s="153" t="s">
        <v>644</v>
      </c>
      <c r="C163" s="162">
        <v>1668.8</v>
      </c>
      <c r="D163" s="162">
        <v>1668.8</v>
      </c>
    </row>
    <row r="164" spans="1:4" ht="45">
      <c r="A164" s="168" t="s">
        <v>927</v>
      </c>
      <c r="B164" s="153" t="s">
        <v>645</v>
      </c>
      <c r="C164" s="162">
        <v>472040.5</v>
      </c>
      <c r="D164" s="162">
        <v>472040.5</v>
      </c>
    </row>
    <row r="165" spans="1:4" ht="75">
      <c r="A165" s="168" t="s">
        <v>928</v>
      </c>
      <c r="B165" s="153" t="s">
        <v>929</v>
      </c>
      <c r="C165" s="162">
        <v>7904.3</v>
      </c>
      <c r="D165" s="162">
        <v>7904.3</v>
      </c>
    </row>
    <row r="166" spans="1:4" ht="75">
      <c r="A166" s="168" t="s">
        <v>930</v>
      </c>
      <c r="B166" s="153" t="s">
        <v>929</v>
      </c>
      <c r="C166" s="162">
        <v>405239.4</v>
      </c>
      <c r="D166" s="162"/>
    </row>
    <row r="167" spans="1:4" ht="45">
      <c r="A167" s="168" t="s">
        <v>931</v>
      </c>
      <c r="B167" s="153" t="s">
        <v>932</v>
      </c>
      <c r="C167" s="162">
        <v>270000</v>
      </c>
      <c r="D167" s="162"/>
    </row>
    <row r="168" spans="1:4" ht="15">
      <c r="A168" s="168" t="s">
        <v>933</v>
      </c>
      <c r="B168" s="153" t="s">
        <v>646</v>
      </c>
      <c r="C168" s="162">
        <v>345051.8</v>
      </c>
      <c r="D168" s="162">
        <v>345051.8</v>
      </c>
    </row>
    <row r="169" spans="1:4" ht="15">
      <c r="A169" s="168" t="s">
        <v>934</v>
      </c>
      <c r="B169" s="153" t="s">
        <v>646</v>
      </c>
      <c r="C169" s="162">
        <v>4975.3</v>
      </c>
      <c r="D169" s="162">
        <v>4975.3</v>
      </c>
    </row>
    <row r="170" spans="1:4" ht="15">
      <c r="A170" s="168" t="s">
        <v>935</v>
      </c>
      <c r="B170" s="153" t="s">
        <v>647</v>
      </c>
      <c r="C170" s="162">
        <v>599</v>
      </c>
      <c r="D170" s="162"/>
    </row>
    <row r="171" spans="1:4" ht="15">
      <c r="A171" s="168" t="s">
        <v>936</v>
      </c>
      <c r="B171" s="153" t="s">
        <v>646</v>
      </c>
      <c r="C171" s="162">
        <v>23290</v>
      </c>
      <c r="D171" s="162">
        <v>23290</v>
      </c>
    </row>
    <row r="172" spans="1:4" ht="60">
      <c r="A172" s="168" t="s">
        <v>937</v>
      </c>
      <c r="B172" s="153" t="s">
        <v>938</v>
      </c>
      <c r="C172" s="162">
        <v>47232</v>
      </c>
      <c r="D172" s="162">
        <v>47232</v>
      </c>
    </row>
    <row r="173" spans="1:4" ht="15">
      <c r="A173" s="168" t="s">
        <v>939</v>
      </c>
      <c r="B173" s="153" t="s">
        <v>647</v>
      </c>
      <c r="C173" s="162">
        <v>5330.2</v>
      </c>
      <c r="D173" s="162">
        <v>5246.3</v>
      </c>
    </row>
    <row r="174" spans="1:4" ht="15">
      <c r="A174" s="168" t="s">
        <v>940</v>
      </c>
      <c r="B174" s="153" t="s">
        <v>647</v>
      </c>
      <c r="C174" s="162">
        <v>12439.4</v>
      </c>
      <c r="D174" s="162">
        <v>12432.6</v>
      </c>
    </row>
    <row r="175" spans="1:4" ht="15">
      <c r="A175" s="168" t="s">
        <v>941</v>
      </c>
      <c r="B175" s="153" t="s">
        <v>647</v>
      </c>
      <c r="C175" s="162">
        <v>122971.8</v>
      </c>
      <c r="D175" s="162">
        <v>122359.3</v>
      </c>
    </row>
    <row r="176" spans="1:4" ht="45">
      <c r="A176" s="168" t="s">
        <v>942</v>
      </c>
      <c r="B176" s="153" t="s">
        <v>648</v>
      </c>
      <c r="C176" s="162">
        <v>1000</v>
      </c>
      <c r="D176" s="162">
        <v>1000</v>
      </c>
    </row>
    <row r="177" spans="1:4" ht="30">
      <c r="A177" s="168" t="s">
        <v>943</v>
      </c>
      <c r="B177" s="153" t="s">
        <v>649</v>
      </c>
      <c r="C177" s="162">
        <v>760</v>
      </c>
      <c r="D177" s="162">
        <v>760</v>
      </c>
    </row>
    <row r="178" spans="1:4" ht="30">
      <c r="A178" s="168" t="s">
        <v>944</v>
      </c>
      <c r="B178" s="153" t="s">
        <v>649</v>
      </c>
      <c r="C178" s="162">
        <v>977445</v>
      </c>
      <c r="D178" s="162">
        <v>977445</v>
      </c>
    </row>
    <row r="179" spans="1:4" ht="30">
      <c r="A179" s="168" t="s">
        <v>945</v>
      </c>
      <c r="B179" s="153" t="s">
        <v>650</v>
      </c>
      <c r="C179" s="162"/>
      <c r="D179" s="162">
        <v>6.4</v>
      </c>
    </row>
    <row r="180" spans="1:4" ht="90">
      <c r="A180" s="168" t="s">
        <v>946</v>
      </c>
      <c r="B180" s="152" t="s">
        <v>947</v>
      </c>
      <c r="C180" s="162"/>
      <c r="D180" s="162">
        <v>600530.6</v>
      </c>
    </row>
    <row r="181" spans="1:4" ht="90">
      <c r="A181" s="168" t="s">
        <v>948</v>
      </c>
      <c r="B181" s="152" t="s">
        <v>947</v>
      </c>
      <c r="C181" s="162"/>
      <c r="D181" s="162">
        <v>-600530.6</v>
      </c>
    </row>
    <row r="182" spans="1:4" ht="30">
      <c r="A182" s="168" t="s">
        <v>949</v>
      </c>
      <c r="B182" s="153" t="s">
        <v>651</v>
      </c>
      <c r="C182" s="162"/>
      <c r="D182" s="162">
        <v>2345.5</v>
      </c>
    </row>
    <row r="183" spans="1:4" ht="45">
      <c r="A183" s="168" t="s">
        <v>950</v>
      </c>
      <c r="B183" s="153" t="s">
        <v>951</v>
      </c>
      <c r="C183" s="162"/>
      <c r="D183" s="162">
        <v>-24701.1</v>
      </c>
    </row>
    <row r="184" spans="1:4" ht="45">
      <c r="A184" s="168" t="s">
        <v>952</v>
      </c>
      <c r="B184" s="153" t="s">
        <v>951</v>
      </c>
      <c r="C184" s="162"/>
      <c r="D184" s="162">
        <v>-1057.5</v>
      </c>
    </row>
    <row r="185" spans="1:4" ht="45">
      <c r="A185" s="168" t="s">
        <v>953</v>
      </c>
      <c r="B185" s="153" t="s">
        <v>951</v>
      </c>
      <c r="C185" s="162"/>
      <c r="D185" s="162">
        <v>-10</v>
      </c>
    </row>
    <row r="186" spans="1:4" ht="45">
      <c r="A186" s="168" t="s">
        <v>954</v>
      </c>
      <c r="B186" s="153" t="s">
        <v>951</v>
      </c>
      <c r="C186" s="162"/>
      <c r="D186" s="162">
        <v>-1178</v>
      </c>
    </row>
    <row r="187" spans="1:4">
      <c r="A187" s="170" t="s">
        <v>955</v>
      </c>
      <c r="B187" s="156"/>
      <c r="C187" s="164">
        <f>SUM(C8:C186)</f>
        <v>5542964.7999999998</v>
      </c>
      <c r="D187" s="164">
        <f>SUM(D8:D186)</f>
        <v>4809336.8</v>
      </c>
    </row>
    <row r="188" spans="1:4" ht="15">
      <c r="A188" s="167"/>
      <c r="B188" s="157" t="s">
        <v>159</v>
      </c>
      <c r="C188" s="165"/>
      <c r="D188" s="165"/>
    </row>
    <row r="189" spans="1:4" ht="15">
      <c r="A189" s="171"/>
      <c r="B189" s="158"/>
      <c r="C189" s="151"/>
      <c r="D189" s="151"/>
    </row>
    <row r="190" spans="1:4" ht="15">
      <c r="A190" s="167"/>
      <c r="B190" s="151"/>
      <c r="C190" s="151"/>
      <c r="D190" s="151"/>
    </row>
    <row r="191" spans="1:4" ht="15">
      <c r="A191" s="167"/>
      <c r="B191" s="151"/>
      <c r="C191" s="151"/>
      <c r="D191" s="151"/>
    </row>
    <row r="192" spans="1:4" ht="15">
      <c r="A192" s="167"/>
      <c r="B192" s="151"/>
      <c r="C192" s="151"/>
      <c r="D192" s="151"/>
    </row>
    <row r="193" spans="1:4" ht="15">
      <c r="A193" s="167"/>
      <c r="B193" s="151"/>
      <c r="C193" s="151"/>
      <c r="D193" s="151"/>
    </row>
    <row r="194" spans="1:4" ht="15">
      <c r="A194" s="167"/>
      <c r="B194" s="151"/>
      <c r="C194" s="151"/>
      <c r="D194" s="151"/>
    </row>
    <row r="195" spans="1:4" ht="15">
      <c r="A195" s="167"/>
      <c r="B195" s="151"/>
      <c r="C195" s="151"/>
      <c r="D195" s="151"/>
    </row>
    <row r="196" spans="1:4" ht="15">
      <c r="A196" s="167"/>
      <c r="B196" s="151"/>
      <c r="C196" s="151"/>
      <c r="D196" s="151"/>
    </row>
    <row r="197" spans="1:4" ht="15">
      <c r="A197" s="167"/>
      <c r="B197" s="151"/>
      <c r="C197" s="151"/>
      <c r="D197" s="151"/>
    </row>
    <row r="198" spans="1:4" ht="15">
      <c r="A198" s="167"/>
      <c r="B198" s="151"/>
      <c r="C198" s="151"/>
      <c r="D198" s="151"/>
    </row>
    <row r="199" spans="1:4" ht="15">
      <c r="A199" s="167"/>
      <c r="B199" s="151"/>
      <c r="C199" s="151"/>
      <c r="D199" s="151"/>
    </row>
    <row r="200" spans="1:4" ht="15">
      <c r="A200" s="167"/>
      <c r="B200" s="151"/>
      <c r="C200" s="151"/>
      <c r="D200" s="151"/>
    </row>
  </sheetData>
  <mergeCells count="1">
    <mergeCell ref="A5:D5"/>
  </mergeCells>
  <pageMargins left="0.78740157480314965" right="0.19685039370078741" top="0.39370078740157483" bottom="0.39370078740157483" header="0" footer="0"/>
  <pageSetup paperSize="9" scale="85" orientation="portrait" r:id="rId1"/>
  <headerFooter alignWithMargins="0"/>
</worksheet>
</file>

<file path=xl/worksheets/sheet2.xml><?xml version="1.0" encoding="utf-8"?>
<worksheet xmlns="http://schemas.openxmlformats.org/spreadsheetml/2006/main" xmlns:r="http://schemas.openxmlformats.org/officeDocument/2006/relationships">
  <dimension ref="A1:G736"/>
  <sheetViews>
    <sheetView zoomScaleNormal="100" workbookViewId="0">
      <selection activeCell="F4" sqref="F4"/>
    </sheetView>
  </sheetViews>
  <sheetFormatPr defaultColWidth="9.140625" defaultRowHeight="15"/>
  <cols>
    <col min="1" max="1" width="66.42578125" style="99" customWidth="1"/>
    <col min="2" max="2" width="5.5703125" style="99" customWidth="1"/>
    <col min="3" max="3" width="7.42578125" style="99" customWidth="1"/>
    <col min="4" max="4" width="9.7109375" style="99" customWidth="1"/>
    <col min="5" max="5" width="5.140625" style="99" customWidth="1"/>
    <col min="6" max="6" width="12.42578125" style="114" customWidth="1"/>
    <col min="7" max="7" width="12" style="121" customWidth="1"/>
    <col min="8" max="16384" width="9.140625" style="99"/>
  </cols>
  <sheetData>
    <row r="1" spans="1:7">
      <c r="F1" s="58" t="s">
        <v>627</v>
      </c>
      <c r="G1" s="120"/>
    </row>
    <row r="2" spans="1:7">
      <c r="F2" s="58" t="s">
        <v>114</v>
      </c>
    </row>
    <row r="3" spans="1:7">
      <c r="F3" s="58" t="s">
        <v>124</v>
      </c>
    </row>
    <row r="4" spans="1:7">
      <c r="F4" s="57" t="s">
        <v>956</v>
      </c>
    </row>
    <row r="6" spans="1:7" s="69" customFormat="1" ht="15.75" customHeight="1">
      <c r="A6" s="177" t="s">
        <v>628</v>
      </c>
      <c r="B6" s="177"/>
      <c r="C6" s="177"/>
      <c r="D6" s="177"/>
      <c r="E6" s="177"/>
      <c r="F6" s="177"/>
      <c r="G6" s="178"/>
    </row>
    <row r="7" spans="1:7" s="69" customFormat="1" ht="15.75">
      <c r="A7" s="175"/>
      <c r="B7" s="176"/>
      <c r="C7" s="176"/>
      <c r="D7" s="176"/>
      <c r="E7" s="176"/>
      <c r="F7" s="114"/>
      <c r="G7" s="121"/>
    </row>
    <row r="8" spans="1:7" s="69" customFormat="1">
      <c r="A8" s="66"/>
      <c r="B8" s="70"/>
      <c r="C8" s="71"/>
      <c r="D8" s="72"/>
      <c r="E8" s="73"/>
      <c r="F8" s="114"/>
      <c r="G8" s="121" t="s">
        <v>127</v>
      </c>
    </row>
    <row r="9" spans="1:7" s="69" customFormat="1" ht="34.5" customHeight="1">
      <c r="A9" s="74" t="s">
        <v>129</v>
      </c>
      <c r="B9" s="75" t="s">
        <v>130</v>
      </c>
      <c r="C9" s="76" t="s">
        <v>131</v>
      </c>
      <c r="D9" s="75" t="s">
        <v>132</v>
      </c>
      <c r="E9" s="77" t="s">
        <v>133</v>
      </c>
      <c r="F9" s="113" t="s">
        <v>134</v>
      </c>
      <c r="G9" s="6" t="s">
        <v>135</v>
      </c>
    </row>
    <row r="10" spans="1:7" s="69" customFormat="1">
      <c r="A10" s="78"/>
      <c r="B10" s="79"/>
      <c r="C10" s="71"/>
      <c r="D10" s="79"/>
      <c r="E10" s="71"/>
      <c r="F10" s="115"/>
      <c r="G10" s="122"/>
    </row>
    <row r="11" spans="1:7" s="69" customFormat="1">
      <c r="A11" s="80" t="s">
        <v>136</v>
      </c>
      <c r="B11" s="81" t="s">
        <v>137</v>
      </c>
      <c r="C11" s="71"/>
      <c r="D11" s="81"/>
      <c r="E11" s="71"/>
      <c r="F11" s="117">
        <v>31461.600000000002</v>
      </c>
      <c r="G11" s="123">
        <f>G12+G31</f>
        <v>30947.600000000002</v>
      </c>
    </row>
    <row r="12" spans="1:7" s="69" customFormat="1">
      <c r="A12" s="78" t="s">
        <v>4</v>
      </c>
      <c r="B12" s="82" t="s">
        <v>137</v>
      </c>
      <c r="C12" s="71" t="s">
        <v>3</v>
      </c>
      <c r="D12" s="82"/>
      <c r="E12" s="71"/>
      <c r="F12" s="115">
        <v>31346.600000000002</v>
      </c>
      <c r="G12" s="122">
        <f>G13+G27</f>
        <v>30832.600000000002</v>
      </c>
    </row>
    <row r="13" spans="1:7" s="69" customFormat="1" ht="45">
      <c r="A13" s="78" t="s">
        <v>8</v>
      </c>
      <c r="B13" s="82" t="s">
        <v>137</v>
      </c>
      <c r="C13" s="71" t="s">
        <v>7</v>
      </c>
      <c r="D13" s="82"/>
      <c r="E13" s="71"/>
      <c r="F13" s="115">
        <v>30967.300000000003</v>
      </c>
      <c r="G13" s="122">
        <f>G14</f>
        <v>30453.300000000003</v>
      </c>
    </row>
    <row r="14" spans="1:7" s="69" customFormat="1">
      <c r="A14" s="78" t="s">
        <v>138</v>
      </c>
      <c r="B14" s="82" t="s">
        <v>137</v>
      </c>
      <c r="C14" s="71" t="s">
        <v>7</v>
      </c>
      <c r="D14" s="82" t="s">
        <v>139</v>
      </c>
      <c r="E14" s="71"/>
      <c r="F14" s="115">
        <v>30967.300000000003</v>
      </c>
      <c r="G14" s="122">
        <f>G15+G17+G20+G21+G25</f>
        <v>30453.300000000003</v>
      </c>
    </row>
    <row r="15" spans="1:7" s="69" customFormat="1">
      <c r="A15" s="78" t="s">
        <v>140</v>
      </c>
      <c r="B15" s="82" t="s">
        <v>137</v>
      </c>
      <c r="C15" s="71" t="s">
        <v>7</v>
      </c>
      <c r="D15" s="82" t="s">
        <v>141</v>
      </c>
      <c r="E15" s="71"/>
      <c r="F15" s="115">
        <v>2113.6</v>
      </c>
      <c r="G15" s="122">
        <f>G16</f>
        <v>2069.3000000000002</v>
      </c>
    </row>
    <row r="16" spans="1:7" s="69" customFormat="1" ht="60">
      <c r="A16" s="78" t="s">
        <v>142</v>
      </c>
      <c r="B16" s="82" t="s">
        <v>137</v>
      </c>
      <c r="C16" s="71" t="s">
        <v>7</v>
      </c>
      <c r="D16" s="82" t="s">
        <v>141</v>
      </c>
      <c r="E16" s="71">
        <v>100</v>
      </c>
      <c r="F16" s="115">
        <v>2113.6</v>
      </c>
      <c r="G16" s="122">
        <v>2069.3000000000002</v>
      </c>
    </row>
    <row r="17" spans="1:7" s="69" customFormat="1" ht="30">
      <c r="A17" s="78" t="s">
        <v>143</v>
      </c>
      <c r="B17" s="82" t="s">
        <v>137</v>
      </c>
      <c r="C17" s="71" t="s">
        <v>7</v>
      </c>
      <c r="D17" s="82" t="s">
        <v>144</v>
      </c>
      <c r="E17" s="71"/>
      <c r="F17" s="115">
        <v>1630.2</v>
      </c>
      <c r="G17" s="122">
        <f>G18</f>
        <v>1497.4</v>
      </c>
    </row>
    <row r="18" spans="1:7" s="69" customFormat="1" ht="60">
      <c r="A18" s="78" t="s">
        <v>142</v>
      </c>
      <c r="B18" s="82" t="s">
        <v>137</v>
      </c>
      <c r="C18" s="71" t="s">
        <v>7</v>
      </c>
      <c r="D18" s="82" t="s">
        <v>144</v>
      </c>
      <c r="E18" s="71">
        <v>100</v>
      </c>
      <c r="F18" s="115">
        <v>1630.2</v>
      </c>
      <c r="G18" s="122">
        <v>1497.4</v>
      </c>
    </row>
    <row r="19" spans="1:7" s="69" customFormat="1">
      <c r="A19" s="78" t="s">
        <v>145</v>
      </c>
      <c r="B19" s="82" t="s">
        <v>137</v>
      </c>
      <c r="C19" s="71" t="s">
        <v>7</v>
      </c>
      <c r="D19" s="82" t="s">
        <v>146</v>
      </c>
      <c r="E19" s="71"/>
      <c r="F19" s="115">
        <v>1531.7</v>
      </c>
      <c r="G19" s="122">
        <f>G20</f>
        <v>1389.4</v>
      </c>
    </row>
    <row r="20" spans="1:7" s="69" customFormat="1" ht="60">
      <c r="A20" s="78" t="s">
        <v>142</v>
      </c>
      <c r="B20" s="82" t="s">
        <v>137</v>
      </c>
      <c r="C20" s="71" t="s">
        <v>7</v>
      </c>
      <c r="D20" s="82" t="s">
        <v>146</v>
      </c>
      <c r="E20" s="71">
        <v>100</v>
      </c>
      <c r="F20" s="115">
        <v>1531.7</v>
      </c>
      <c r="G20" s="122">
        <v>1389.4</v>
      </c>
    </row>
    <row r="21" spans="1:7" s="69" customFormat="1">
      <c r="A21" s="83" t="s">
        <v>147</v>
      </c>
      <c r="B21" s="82" t="s">
        <v>137</v>
      </c>
      <c r="C21" s="71" t="s">
        <v>7</v>
      </c>
      <c r="D21" s="82" t="s">
        <v>148</v>
      </c>
      <c r="E21" s="71"/>
      <c r="F21" s="115">
        <v>16049.2</v>
      </c>
      <c r="G21" s="122">
        <f>G22+G23+G24</f>
        <v>15854.6</v>
      </c>
    </row>
    <row r="22" spans="1:7" s="69" customFormat="1" ht="60">
      <c r="A22" s="78" t="s">
        <v>142</v>
      </c>
      <c r="B22" s="82" t="s">
        <v>137</v>
      </c>
      <c r="C22" s="71" t="s">
        <v>7</v>
      </c>
      <c r="D22" s="82" t="s">
        <v>148</v>
      </c>
      <c r="E22" s="71">
        <v>100</v>
      </c>
      <c r="F22" s="115">
        <v>13638.800000000001</v>
      </c>
      <c r="G22" s="122">
        <v>13547.6</v>
      </c>
    </row>
    <row r="23" spans="1:7" s="69" customFormat="1" ht="30">
      <c r="A23" s="78" t="s">
        <v>149</v>
      </c>
      <c r="B23" s="82" t="s">
        <v>137</v>
      </c>
      <c r="C23" s="71" t="s">
        <v>7</v>
      </c>
      <c r="D23" s="82" t="s">
        <v>148</v>
      </c>
      <c r="E23" s="71">
        <v>200</v>
      </c>
      <c r="F23" s="115">
        <v>2406.4</v>
      </c>
      <c r="G23" s="122">
        <v>2305.6</v>
      </c>
    </row>
    <row r="24" spans="1:7" s="69" customFormat="1">
      <c r="A24" s="83" t="s">
        <v>150</v>
      </c>
      <c r="B24" s="82" t="s">
        <v>137</v>
      </c>
      <c r="C24" s="71" t="s">
        <v>7</v>
      </c>
      <c r="D24" s="82" t="s">
        <v>148</v>
      </c>
      <c r="E24" s="71">
        <v>800</v>
      </c>
      <c r="F24" s="115">
        <v>4</v>
      </c>
      <c r="G24" s="122">
        <v>1.4</v>
      </c>
    </row>
    <row r="25" spans="1:7" s="69" customFormat="1">
      <c r="A25" s="78" t="s">
        <v>151</v>
      </c>
      <c r="B25" s="82" t="s">
        <v>137</v>
      </c>
      <c r="C25" s="71" t="s">
        <v>7</v>
      </c>
      <c r="D25" s="82" t="s">
        <v>152</v>
      </c>
      <c r="E25" s="71"/>
      <c r="F25" s="115">
        <v>9642.6</v>
      </c>
      <c r="G25" s="122">
        <f>G26</f>
        <v>9642.6</v>
      </c>
    </row>
    <row r="26" spans="1:7" s="69" customFormat="1" ht="60">
      <c r="A26" s="78" t="s">
        <v>142</v>
      </c>
      <c r="B26" s="82" t="s">
        <v>137</v>
      </c>
      <c r="C26" s="71" t="s">
        <v>7</v>
      </c>
      <c r="D26" s="82" t="s">
        <v>152</v>
      </c>
      <c r="E26" s="71">
        <v>100</v>
      </c>
      <c r="F26" s="115">
        <v>9642.6</v>
      </c>
      <c r="G26" s="122">
        <v>9642.6</v>
      </c>
    </row>
    <row r="27" spans="1:7" s="69" customFormat="1">
      <c r="A27" s="78" t="s">
        <v>16</v>
      </c>
      <c r="B27" s="82" t="s">
        <v>137</v>
      </c>
      <c r="C27" s="71" t="s">
        <v>15</v>
      </c>
      <c r="D27" s="82"/>
      <c r="E27" s="71"/>
      <c r="F27" s="115">
        <v>379.3</v>
      </c>
      <c r="G27" s="122">
        <f>G28</f>
        <v>379.3</v>
      </c>
    </row>
    <row r="28" spans="1:7" s="69" customFormat="1">
      <c r="A28" s="78" t="s">
        <v>138</v>
      </c>
      <c r="B28" s="82" t="s">
        <v>137</v>
      </c>
      <c r="C28" s="71" t="s">
        <v>15</v>
      </c>
      <c r="D28" s="82" t="s">
        <v>139</v>
      </c>
      <c r="E28" s="71"/>
      <c r="F28" s="115">
        <v>379.3</v>
      </c>
      <c r="G28" s="122">
        <f>G29</f>
        <v>379.3</v>
      </c>
    </row>
    <row r="29" spans="1:7" s="69" customFormat="1" ht="30">
      <c r="A29" s="78" t="s">
        <v>153</v>
      </c>
      <c r="B29" s="82" t="s">
        <v>137</v>
      </c>
      <c r="C29" s="71" t="s">
        <v>15</v>
      </c>
      <c r="D29" s="82" t="s">
        <v>154</v>
      </c>
      <c r="E29" s="71"/>
      <c r="F29" s="115">
        <v>379.3</v>
      </c>
      <c r="G29" s="122">
        <f>G30</f>
        <v>379.3</v>
      </c>
    </row>
    <row r="30" spans="1:7" s="69" customFormat="1">
      <c r="A30" s="78" t="s">
        <v>155</v>
      </c>
      <c r="B30" s="82" t="s">
        <v>137</v>
      </c>
      <c r="C30" s="71" t="s">
        <v>15</v>
      </c>
      <c r="D30" s="82" t="s">
        <v>154</v>
      </c>
      <c r="E30" s="71">
        <v>300</v>
      </c>
      <c r="F30" s="115">
        <v>379.3</v>
      </c>
      <c r="G30" s="122">
        <v>379.3</v>
      </c>
    </row>
    <row r="31" spans="1:7" s="69" customFormat="1">
      <c r="A31" s="78" t="s">
        <v>68</v>
      </c>
      <c r="B31" s="82" t="s">
        <v>137</v>
      </c>
      <c r="C31" s="71" t="s">
        <v>67</v>
      </c>
      <c r="D31" s="82"/>
      <c r="E31" s="71"/>
      <c r="F31" s="115">
        <v>115</v>
      </c>
      <c r="G31" s="122">
        <f t="shared" ref="G31:G33" si="0">G32</f>
        <v>115</v>
      </c>
    </row>
    <row r="32" spans="1:7" s="69" customFormat="1">
      <c r="A32" s="78" t="s">
        <v>72</v>
      </c>
      <c r="B32" s="82" t="s">
        <v>137</v>
      </c>
      <c r="C32" s="71">
        <v>1003</v>
      </c>
      <c r="D32" s="82"/>
      <c r="E32" s="71"/>
      <c r="F32" s="115">
        <v>115</v>
      </c>
      <c r="G32" s="122">
        <f t="shared" si="0"/>
        <v>115</v>
      </c>
    </row>
    <row r="33" spans="1:7" s="69" customFormat="1">
      <c r="A33" s="78" t="s">
        <v>138</v>
      </c>
      <c r="B33" s="82" t="s">
        <v>137</v>
      </c>
      <c r="C33" s="71" t="s">
        <v>71</v>
      </c>
      <c r="D33" s="82" t="s">
        <v>139</v>
      </c>
      <c r="E33" s="71"/>
      <c r="F33" s="115">
        <v>115</v>
      </c>
      <c r="G33" s="122">
        <f t="shared" si="0"/>
        <v>115</v>
      </c>
    </row>
    <row r="34" spans="1:7" s="69" customFormat="1" ht="30">
      <c r="A34" s="83" t="s">
        <v>156</v>
      </c>
      <c r="B34" s="82" t="s">
        <v>157</v>
      </c>
      <c r="C34" s="71" t="s">
        <v>71</v>
      </c>
      <c r="D34" s="82" t="s">
        <v>158</v>
      </c>
      <c r="E34" s="71"/>
      <c r="F34" s="115">
        <v>115</v>
      </c>
      <c r="G34" s="122">
        <f>G35</f>
        <v>115</v>
      </c>
    </row>
    <row r="35" spans="1:7" s="69" customFormat="1">
      <c r="A35" s="78" t="s">
        <v>155</v>
      </c>
      <c r="B35" s="82" t="s">
        <v>137</v>
      </c>
      <c r="C35" s="71" t="s">
        <v>71</v>
      </c>
      <c r="D35" s="82" t="s">
        <v>158</v>
      </c>
      <c r="E35" s="71">
        <v>300</v>
      </c>
      <c r="F35" s="115">
        <v>115</v>
      </c>
      <c r="G35" s="122">
        <v>115</v>
      </c>
    </row>
    <row r="36" spans="1:7" s="69" customFormat="1">
      <c r="A36" s="78"/>
      <c r="B36" s="82"/>
      <c r="C36" s="71" t="s">
        <v>159</v>
      </c>
      <c r="D36" s="82"/>
      <c r="E36" s="71"/>
      <c r="F36" s="115"/>
      <c r="G36" s="122"/>
    </row>
    <row r="37" spans="1:7" s="69" customFormat="1">
      <c r="A37" s="80" t="s">
        <v>160</v>
      </c>
      <c r="B37" s="81" t="s">
        <v>161</v>
      </c>
      <c r="C37" s="71" t="s">
        <v>159</v>
      </c>
      <c r="D37" s="81"/>
      <c r="E37" s="71"/>
      <c r="F37" s="118">
        <f t="shared" ref="F37" si="1">F38+F84+F95+F188++F281+F296+F302+F317+F335+F344</f>
        <v>2614474.1999999997</v>
      </c>
      <c r="G37" s="123">
        <f>G38+G84+G95+G188++G281+G296+G302+G317+G335+G344</f>
        <v>2214275.6</v>
      </c>
    </row>
    <row r="38" spans="1:7" s="69" customFormat="1">
      <c r="A38" s="78" t="s">
        <v>4</v>
      </c>
      <c r="B38" s="82" t="s">
        <v>161</v>
      </c>
      <c r="C38" s="71" t="s">
        <v>3</v>
      </c>
      <c r="D38" s="82"/>
      <c r="E38" s="71"/>
      <c r="F38" s="115">
        <v>398484.6</v>
      </c>
      <c r="G38" s="122">
        <f>G39+G43+G65</f>
        <v>394483.3</v>
      </c>
    </row>
    <row r="39" spans="1:7" s="69" customFormat="1" ht="30">
      <c r="A39" s="78" t="s">
        <v>162</v>
      </c>
      <c r="B39" s="82" t="s">
        <v>161</v>
      </c>
      <c r="C39" s="71" t="s">
        <v>5</v>
      </c>
      <c r="D39" s="82"/>
      <c r="E39" s="71"/>
      <c r="F39" s="115">
        <v>1600.6</v>
      </c>
      <c r="G39" s="122">
        <f>G40</f>
        <v>1595</v>
      </c>
    </row>
    <row r="40" spans="1:7" s="69" customFormat="1">
      <c r="A40" s="78" t="s">
        <v>138</v>
      </c>
      <c r="B40" s="82" t="s">
        <v>161</v>
      </c>
      <c r="C40" s="71" t="s">
        <v>5</v>
      </c>
      <c r="D40" s="82" t="s">
        <v>139</v>
      </c>
      <c r="E40" s="71"/>
      <c r="F40" s="115">
        <v>1600.6</v>
      </c>
      <c r="G40" s="122">
        <f>G41</f>
        <v>1595</v>
      </c>
    </row>
    <row r="41" spans="1:7" s="69" customFormat="1">
      <c r="A41" s="78" t="s">
        <v>163</v>
      </c>
      <c r="B41" s="82" t="s">
        <v>161</v>
      </c>
      <c r="C41" s="71" t="s">
        <v>5</v>
      </c>
      <c r="D41" s="82" t="s">
        <v>164</v>
      </c>
      <c r="E41" s="71"/>
      <c r="F41" s="115">
        <v>1600.6</v>
      </c>
      <c r="G41" s="122">
        <f>G42</f>
        <v>1595</v>
      </c>
    </row>
    <row r="42" spans="1:7" s="69" customFormat="1" ht="60">
      <c r="A42" s="78" t="s">
        <v>142</v>
      </c>
      <c r="B42" s="82" t="s">
        <v>161</v>
      </c>
      <c r="C42" s="71" t="s">
        <v>5</v>
      </c>
      <c r="D42" s="82" t="s">
        <v>164</v>
      </c>
      <c r="E42" s="71">
        <v>100</v>
      </c>
      <c r="F42" s="115">
        <v>1600.6</v>
      </c>
      <c r="G42" s="122">
        <v>1595</v>
      </c>
    </row>
    <row r="43" spans="1:7" s="69" customFormat="1" ht="45">
      <c r="A43" s="78" t="s">
        <v>165</v>
      </c>
      <c r="B43" s="82" t="s">
        <v>161</v>
      </c>
      <c r="C43" s="71" t="s">
        <v>166</v>
      </c>
      <c r="D43" s="82"/>
      <c r="E43" s="71"/>
      <c r="F43" s="115">
        <v>175331.69999999998</v>
      </c>
      <c r="G43" s="122">
        <f>G44+G51+G61</f>
        <v>171747.1</v>
      </c>
    </row>
    <row r="44" spans="1:7" s="69" customFormat="1">
      <c r="A44" s="78" t="s">
        <v>138</v>
      </c>
      <c r="B44" s="82" t="s">
        <v>161</v>
      </c>
      <c r="C44" s="71" t="s">
        <v>166</v>
      </c>
      <c r="D44" s="82" t="s">
        <v>139</v>
      </c>
      <c r="E44" s="71"/>
      <c r="F44" s="115">
        <v>169658.59999999998</v>
      </c>
      <c r="G44" s="122">
        <f>G45+G49</f>
        <v>166157.90000000002</v>
      </c>
    </row>
    <row r="45" spans="1:7" s="69" customFormat="1" ht="30">
      <c r="A45" s="84" t="s">
        <v>167</v>
      </c>
      <c r="B45" s="82" t="s">
        <v>161</v>
      </c>
      <c r="C45" s="71" t="s">
        <v>166</v>
      </c>
      <c r="D45" s="82" t="s">
        <v>168</v>
      </c>
      <c r="E45" s="71"/>
      <c r="F45" s="115">
        <v>169088.59999999998</v>
      </c>
      <c r="G45" s="122">
        <f>G46+G47+G48</f>
        <v>165587.90000000002</v>
      </c>
    </row>
    <row r="46" spans="1:7" s="69" customFormat="1" ht="60">
      <c r="A46" s="78" t="s">
        <v>142</v>
      </c>
      <c r="B46" s="82" t="s">
        <v>161</v>
      </c>
      <c r="C46" s="71" t="s">
        <v>166</v>
      </c>
      <c r="D46" s="82" t="s">
        <v>168</v>
      </c>
      <c r="E46" s="71">
        <v>100</v>
      </c>
      <c r="F46" s="115">
        <v>153359.79999999999</v>
      </c>
      <c r="G46" s="122">
        <v>150654.70000000001</v>
      </c>
    </row>
    <row r="47" spans="1:7" s="69" customFormat="1" ht="30">
      <c r="A47" s="78" t="s">
        <v>149</v>
      </c>
      <c r="B47" s="82" t="s">
        <v>161</v>
      </c>
      <c r="C47" s="71" t="s">
        <v>166</v>
      </c>
      <c r="D47" s="82" t="s">
        <v>168</v>
      </c>
      <c r="E47" s="71">
        <v>200</v>
      </c>
      <c r="F47" s="115">
        <v>15178.8</v>
      </c>
      <c r="G47" s="122">
        <v>14403</v>
      </c>
    </row>
    <row r="48" spans="1:7" s="69" customFormat="1">
      <c r="A48" s="83" t="s">
        <v>150</v>
      </c>
      <c r="B48" s="82" t="s">
        <v>161</v>
      </c>
      <c r="C48" s="71" t="s">
        <v>166</v>
      </c>
      <c r="D48" s="82" t="s">
        <v>168</v>
      </c>
      <c r="E48" s="71">
        <v>800</v>
      </c>
      <c r="F48" s="115">
        <v>550</v>
      </c>
      <c r="G48" s="122">
        <v>530.20000000000005</v>
      </c>
    </row>
    <row r="49" spans="1:7" s="69" customFormat="1">
      <c r="A49" s="78" t="s">
        <v>169</v>
      </c>
      <c r="B49" s="82" t="s">
        <v>161</v>
      </c>
      <c r="C49" s="71" t="s">
        <v>166</v>
      </c>
      <c r="D49" s="82" t="s">
        <v>170</v>
      </c>
      <c r="E49" s="71"/>
      <c r="F49" s="115">
        <v>570</v>
      </c>
      <c r="G49" s="122">
        <f>G50</f>
        <v>570</v>
      </c>
    </row>
    <row r="50" spans="1:7" s="69" customFormat="1" ht="30">
      <c r="A50" s="78" t="s">
        <v>149</v>
      </c>
      <c r="B50" s="82" t="s">
        <v>161</v>
      </c>
      <c r="C50" s="71" t="s">
        <v>166</v>
      </c>
      <c r="D50" s="82" t="s">
        <v>170</v>
      </c>
      <c r="E50" s="71">
        <v>200</v>
      </c>
      <c r="F50" s="115">
        <v>570</v>
      </c>
      <c r="G50" s="122">
        <v>570</v>
      </c>
    </row>
    <row r="51" spans="1:7" s="69" customFormat="1">
      <c r="A51" s="83" t="s">
        <v>171</v>
      </c>
      <c r="B51" s="82" t="s">
        <v>172</v>
      </c>
      <c r="C51" s="71" t="s">
        <v>166</v>
      </c>
      <c r="D51" s="82" t="s">
        <v>173</v>
      </c>
      <c r="E51" s="71"/>
      <c r="F51" s="115">
        <v>5330.2</v>
      </c>
      <c r="G51" s="122">
        <f>G52+G55+G58</f>
        <v>5246.3</v>
      </c>
    </row>
    <row r="52" spans="1:7" s="69" customFormat="1" ht="135">
      <c r="A52" s="78" t="s">
        <v>174</v>
      </c>
      <c r="B52" s="82" t="s">
        <v>161</v>
      </c>
      <c r="C52" s="71" t="s">
        <v>166</v>
      </c>
      <c r="D52" s="82" t="s">
        <v>175</v>
      </c>
      <c r="E52" s="82"/>
      <c r="F52" s="115">
        <v>2118.9</v>
      </c>
      <c r="G52" s="122">
        <f>G53+G54</f>
        <v>2035</v>
      </c>
    </row>
    <row r="53" spans="1:7" s="69" customFormat="1" ht="60">
      <c r="A53" s="78" t="s">
        <v>142</v>
      </c>
      <c r="B53" s="82" t="s">
        <v>161</v>
      </c>
      <c r="C53" s="71" t="s">
        <v>166</v>
      </c>
      <c r="D53" s="82" t="s">
        <v>175</v>
      </c>
      <c r="E53" s="82" t="s">
        <v>176</v>
      </c>
      <c r="F53" s="115">
        <v>1952</v>
      </c>
      <c r="G53" s="122">
        <v>1868.1</v>
      </c>
    </row>
    <row r="54" spans="1:7" s="69" customFormat="1" ht="30">
      <c r="A54" s="78" t="s">
        <v>149</v>
      </c>
      <c r="B54" s="82" t="s">
        <v>161</v>
      </c>
      <c r="C54" s="71" t="s">
        <v>166</v>
      </c>
      <c r="D54" s="82" t="s">
        <v>175</v>
      </c>
      <c r="E54" s="82" t="s">
        <v>177</v>
      </c>
      <c r="F54" s="115">
        <v>166.9</v>
      </c>
      <c r="G54" s="122">
        <v>166.9</v>
      </c>
    </row>
    <row r="55" spans="1:7" s="69" customFormat="1" ht="120">
      <c r="A55" s="83" t="s">
        <v>178</v>
      </c>
      <c r="B55" s="82" t="s">
        <v>172</v>
      </c>
      <c r="C55" s="71" t="s">
        <v>166</v>
      </c>
      <c r="D55" s="82" t="s">
        <v>179</v>
      </c>
      <c r="E55" s="71"/>
      <c r="F55" s="115">
        <v>1622.1</v>
      </c>
      <c r="G55" s="122">
        <f>G56+G57</f>
        <v>1622.1</v>
      </c>
    </row>
    <row r="56" spans="1:7" s="69" customFormat="1" ht="60">
      <c r="A56" s="78" t="s">
        <v>142</v>
      </c>
      <c r="B56" s="82" t="s">
        <v>172</v>
      </c>
      <c r="C56" s="71" t="s">
        <v>166</v>
      </c>
      <c r="D56" s="82" t="s">
        <v>179</v>
      </c>
      <c r="E56" s="71">
        <v>100</v>
      </c>
      <c r="F56" s="115">
        <v>1464</v>
      </c>
      <c r="G56" s="122">
        <v>1464</v>
      </c>
    </row>
    <row r="57" spans="1:7" s="69" customFormat="1" ht="30">
      <c r="A57" s="78" t="s">
        <v>149</v>
      </c>
      <c r="B57" s="82" t="s">
        <v>161</v>
      </c>
      <c r="C57" s="71" t="s">
        <v>166</v>
      </c>
      <c r="D57" s="82" t="s">
        <v>179</v>
      </c>
      <c r="E57" s="71">
        <v>200</v>
      </c>
      <c r="F57" s="115">
        <v>158.1</v>
      </c>
      <c r="G57" s="122">
        <v>158.1</v>
      </c>
    </row>
    <row r="58" spans="1:7" s="69" customFormat="1" ht="60">
      <c r="A58" s="83" t="s">
        <v>180</v>
      </c>
      <c r="B58" s="82" t="s">
        <v>161</v>
      </c>
      <c r="C58" s="71" t="s">
        <v>166</v>
      </c>
      <c r="D58" s="82" t="s">
        <v>181</v>
      </c>
      <c r="E58" s="71"/>
      <c r="F58" s="115">
        <v>1589.2</v>
      </c>
      <c r="G58" s="122">
        <f>G59+G60</f>
        <v>1589.2</v>
      </c>
    </row>
    <row r="59" spans="1:7" s="69" customFormat="1" ht="60">
      <c r="A59" s="78" t="s">
        <v>142</v>
      </c>
      <c r="B59" s="82" t="s">
        <v>161</v>
      </c>
      <c r="C59" s="71" t="s">
        <v>166</v>
      </c>
      <c r="D59" s="82" t="s">
        <v>181</v>
      </c>
      <c r="E59" s="71">
        <v>100</v>
      </c>
      <c r="F59" s="115">
        <v>1464</v>
      </c>
      <c r="G59" s="122">
        <v>1464</v>
      </c>
    </row>
    <row r="60" spans="1:7" s="69" customFormat="1" ht="30">
      <c r="A60" s="78" t="s">
        <v>149</v>
      </c>
      <c r="B60" s="82" t="s">
        <v>161</v>
      </c>
      <c r="C60" s="71" t="s">
        <v>166</v>
      </c>
      <c r="D60" s="82" t="s">
        <v>181</v>
      </c>
      <c r="E60" s="71">
        <v>200</v>
      </c>
      <c r="F60" s="115">
        <v>125.2</v>
      </c>
      <c r="G60" s="122">
        <v>125.2</v>
      </c>
    </row>
    <row r="61" spans="1:7" s="69" customFormat="1" ht="45">
      <c r="A61" s="78" t="s">
        <v>182</v>
      </c>
      <c r="B61" s="82" t="s">
        <v>161</v>
      </c>
      <c r="C61" s="71" t="s">
        <v>166</v>
      </c>
      <c r="D61" s="82" t="s">
        <v>183</v>
      </c>
      <c r="E61" s="71"/>
      <c r="F61" s="115">
        <v>342.9</v>
      </c>
      <c r="G61" s="122">
        <f>G62</f>
        <v>342.9</v>
      </c>
    </row>
    <row r="62" spans="1:7" s="69" customFormat="1" ht="45">
      <c r="A62" s="78" t="s">
        <v>184</v>
      </c>
      <c r="B62" s="82" t="s">
        <v>161</v>
      </c>
      <c r="C62" s="71" t="s">
        <v>166</v>
      </c>
      <c r="D62" s="82" t="s">
        <v>185</v>
      </c>
      <c r="E62" s="71"/>
      <c r="F62" s="115">
        <v>342.9</v>
      </c>
      <c r="G62" s="122">
        <f>G63+G64</f>
        <v>342.9</v>
      </c>
    </row>
    <row r="63" spans="1:7" s="69" customFormat="1" ht="60">
      <c r="A63" s="78" t="s">
        <v>142</v>
      </c>
      <c r="B63" s="82" t="s">
        <v>161</v>
      </c>
      <c r="C63" s="71" t="s">
        <v>166</v>
      </c>
      <c r="D63" s="82" t="s">
        <v>185</v>
      </c>
      <c r="E63" s="71">
        <v>100</v>
      </c>
      <c r="F63" s="115">
        <v>65.099999999999994</v>
      </c>
      <c r="G63" s="122">
        <v>65.099999999999994</v>
      </c>
    </row>
    <row r="64" spans="1:7" s="69" customFormat="1" ht="30">
      <c r="A64" s="78" t="s">
        <v>149</v>
      </c>
      <c r="B64" s="82" t="s">
        <v>161</v>
      </c>
      <c r="C64" s="71" t="s">
        <v>166</v>
      </c>
      <c r="D64" s="82" t="s">
        <v>185</v>
      </c>
      <c r="E64" s="71">
        <v>200</v>
      </c>
      <c r="F64" s="115">
        <v>277.8</v>
      </c>
      <c r="G64" s="122">
        <v>277.8</v>
      </c>
    </row>
    <row r="65" spans="1:7" s="69" customFormat="1">
      <c r="A65" s="78" t="s">
        <v>16</v>
      </c>
      <c r="B65" s="82" t="s">
        <v>161</v>
      </c>
      <c r="C65" s="71" t="s">
        <v>15</v>
      </c>
      <c r="D65" s="82"/>
      <c r="E65" s="71"/>
      <c r="F65" s="115">
        <v>221552.30000000002</v>
      </c>
      <c r="G65" s="122">
        <f>G66+G77</f>
        <v>221141.19999999998</v>
      </c>
    </row>
    <row r="66" spans="1:7" s="69" customFormat="1">
      <c r="A66" s="78" t="s">
        <v>138</v>
      </c>
      <c r="B66" s="82" t="s">
        <v>161</v>
      </c>
      <c r="C66" s="71" t="s">
        <v>15</v>
      </c>
      <c r="D66" s="82" t="s">
        <v>139</v>
      </c>
      <c r="E66" s="71"/>
      <c r="F66" s="115">
        <v>169420.6</v>
      </c>
      <c r="G66" s="122">
        <f>G67+G69+G71+G75</f>
        <v>169009.59999999998</v>
      </c>
    </row>
    <row r="67" spans="1:7" s="69" customFormat="1" ht="30">
      <c r="A67" s="84" t="s">
        <v>186</v>
      </c>
      <c r="B67" s="82" t="s">
        <v>161</v>
      </c>
      <c r="C67" s="71" t="s">
        <v>15</v>
      </c>
      <c r="D67" s="82" t="s">
        <v>187</v>
      </c>
      <c r="E67" s="71"/>
      <c r="F67" s="115">
        <v>1425.8</v>
      </c>
      <c r="G67" s="122">
        <f>G68</f>
        <v>1425.8</v>
      </c>
    </row>
    <row r="68" spans="1:7" s="69" customFormat="1" ht="30">
      <c r="A68" s="84" t="s">
        <v>188</v>
      </c>
      <c r="B68" s="82" t="s">
        <v>161</v>
      </c>
      <c r="C68" s="71" t="s">
        <v>15</v>
      </c>
      <c r="D68" s="82" t="s">
        <v>187</v>
      </c>
      <c r="E68" s="71">
        <v>600</v>
      </c>
      <c r="F68" s="115">
        <v>1425.8</v>
      </c>
      <c r="G68" s="122">
        <v>1425.8</v>
      </c>
    </row>
    <row r="69" spans="1:7" s="69" customFormat="1" ht="30">
      <c r="A69" s="78" t="s">
        <v>153</v>
      </c>
      <c r="B69" s="82" t="s">
        <v>161</v>
      </c>
      <c r="C69" s="71" t="s">
        <v>15</v>
      </c>
      <c r="D69" s="82" t="s">
        <v>154</v>
      </c>
      <c r="E69" s="71"/>
      <c r="F69" s="115">
        <v>387.5</v>
      </c>
      <c r="G69" s="122">
        <f>G70</f>
        <v>252.9</v>
      </c>
    </row>
    <row r="70" spans="1:7" s="69" customFormat="1">
      <c r="A70" s="78" t="s">
        <v>155</v>
      </c>
      <c r="B70" s="82" t="s">
        <v>161</v>
      </c>
      <c r="C70" s="71" t="s">
        <v>15</v>
      </c>
      <c r="D70" s="82" t="s">
        <v>154</v>
      </c>
      <c r="E70" s="71">
        <v>300</v>
      </c>
      <c r="F70" s="115">
        <v>387.5</v>
      </c>
      <c r="G70" s="122">
        <v>252.9</v>
      </c>
    </row>
    <row r="71" spans="1:7" s="69" customFormat="1" ht="30">
      <c r="A71" s="83" t="s">
        <v>189</v>
      </c>
      <c r="B71" s="82" t="s">
        <v>161</v>
      </c>
      <c r="C71" s="71" t="s">
        <v>15</v>
      </c>
      <c r="D71" s="82" t="s">
        <v>190</v>
      </c>
      <c r="E71" s="71"/>
      <c r="F71" s="115">
        <v>82420.499999999985</v>
      </c>
      <c r="G71" s="122">
        <f>G72+G73+G74</f>
        <v>82144.2</v>
      </c>
    </row>
    <row r="72" spans="1:7" s="69" customFormat="1" ht="60">
      <c r="A72" s="78" t="s">
        <v>142</v>
      </c>
      <c r="B72" s="82" t="s">
        <v>161</v>
      </c>
      <c r="C72" s="71" t="s">
        <v>15</v>
      </c>
      <c r="D72" s="82" t="s">
        <v>190</v>
      </c>
      <c r="E72" s="71">
        <v>100</v>
      </c>
      <c r="F72" s="115">
        <v>53797</v>
      </c>
      <c r="G72" s="122">
        <v>53778.1</v>
      </c>
    </row>
    <row r="73" spans="1:7" s="69" customFormat="1" ht="30">
      <c r="A73" s="78" t="s">
        <v>149</v>
      </c>
      <c r="B73" s="82" t="s">
        <v>161</v>
      </c>
      <c r="C73" s="71" t="s">
        <v>15</v>
      </c>
      <c r="D73" s="82" t="s">
        <v>190</v>
      </c>
      <c r="E73" s="71">
        <v>200</v>
      </c>
      <c r="F73" s="115">
        <v>26057.5</v>
      </c>
      <c r="G73" s="122">
        <v>25800.1</v>
      </c>
    </row>
    <row r="74" spans="1:7" s="69" customFormat="1">
      <c r="A74" s="83" t="s">
        <v>150</v>
      </c>
      <c r="B74" s="82" t="s">
        <v>161</v>
      </c>
      <c r="C74" s="71" t="s">
        <v>15</v>
      </c>
      <c r="D74" s="82" t="s">
        <v>190</v>
      </c>
      <c r="E74" s="71">
        <v>800</v>
      </c>
      <c r="F74" s="115">
        <v>2566</v>
      </c>
      <c r="G74" s="122">
        <v>2566</v>
      </c>
    </row>
    <row r="75" spans="1:7" s="69" customFormat="1">
      <c r="A75" s="78" t="s">
        <v>191</v>
      </c>
      <c r="B75" s="82" t="s">
        <v>161</v>
      </c>
      <c r="C75" s="71" t="s">
        <v>15</v>
      </c>
      <c r="D75" s="82" t="s">
        <v>192</v>
      </c>
      <c r="E75" s="71"/>
      <c r="F75" s="115">
        <v>85186.8</v>
      </c>
      <c r="G75" s="122">
        <f>G76</f>
        <v>85186.7</v>
      </c>
    </row>
    <row r="76" spans="1:7" s="69" customFormat="1">
      <c r="A76" s="83" t="s">
        <v>150</v>
      </c>
      <c r="B76" s="82" t="s">
        <v>161</v>
      </c>
      <c r="C76" s="71" t="s">
        <v>15</v>
      </c>
      <c r="D76" s="82" t="s">
        <v>192</v>
      </c>
      <c r="E76" s="71">
        <v>800</v>
      </c>
      <c r="F76" s="115">
        <v>85186.8</v>
      </c>
      <c r="G76" s="122">
        <v>85186.7</v>
      </c>
    </row>
    <row r="77" spans="1:7" s="69" customFormat="1" ht="30">
      <c r="A77" s="85" t="s">
        <v>193</v>
      </c>
      <c r="B77" s="86" t="s">
        <v>161</v>
      </c>
      <c r="C77" s="86" t="s">
        <v>15</v>
      </c>
      <c r="D77" s="86" t="s">
        <v>194</v>
      </c>
      <c r="E77" s="87"/>
      <c r="F77" s="115">
        <v>52131.700000000004</v>
      </c>
      <c r="G77" s="122">
        <f>SUM(G78+G80+G82)</f>
        <v>52131.600000000006</v>
      </c>
    </row>
    <row r="78" spans="1:7" s="69" customFormat="1">
      <c r="A78" s="85" t="s">
        <v>195</v>
      </c>
      <c r="B78" s="86" t="s">
        <v>161</v>
      </c>
      <c r="C78" s="86" t="s">
        <v>15</v>
      </c>
      <c r="D78" s="86" t="s">
        <v>196</v>
      </c>
      <c r="E78" s="87"/>
      <c r="F78" s="115">
        <v>433.0000000000029</v>
      </c>
      <c r="G78" s="122">
        <f>SUM(G79)</f>
        <v>432.9</v>
      </c>
    </row>
    <row r="79" spans="1:7" s="69" customFormat="1" ht="30">
      <c r="A79" s="88" t="s">
        <v>149</v>
      </c>
      <c r="B79" s="86" t="s">
        <v>161</v>
      </c>
      <c r="C79" s="86" t="s">
        <v>15</v>
      </c>
      <c r="D79" s="86" t="s">
        <v>196</v>
      </c>
      <c r="E79" s="87">
        <v>200</v>
      </c>
      <c r="F79" s="115">
        <v>433.0000000000029</v>
      </c>
      <c r="G79" s="122">
        <v>432.9</v>
      </c>
    </row>
    <row r="80" spans="1:7" s="69" customFormat="1" ht="30">
      <c r="A80" s="88" t="s">
        <v>197</v>
      </c>
      <c r="B80" s="86" t="s">
        <v>161</v>
      </c>
      <c r="C80" s="86" t="s">
        <v>15</v>
      </c>
      <c r="D80" s="86" t="s">
        <v>198</v>
      </c>
      <c r="E80" s="87"/>
      <c r="F80" s="115">
        <v>44068.3</v>
      </c>
      <c r="G80" s="122">
        <f>SUM(G81)</f>
        <v>44068.3</v>
      </c>
    </row>
    <row r="81" spans="1:7" s="69" customFormat="1" ht="30">
      <c r="A81" s="88" t="s">
        <v>199</v>
      </c>
      <c r="B81" s="86" t="s">
        <v>161</v>
      </c>
      <c r="C81" s="86" t="s">
        <v>15</v>
      </c>
      <c r="D81" s="86" t="s">
        <v>198</v>
      </c>
      <c r="E81" s="87">
        <v>600</v>
      </c>
      <c r="F81" s="115">
        <v>44068.3</v>
      </c>
      <c r="G81" s="122">
        <v>44068.3</v>
      </c>
    </row>
    <row r="82" spans="1:7" s="69" customFormat="1" ht="30">
      <c r="A82" s="88" t="s">
        <v>200</v>
      </c>
      <c r="B82" s="86" t="s">
        <v>161</v>
      </c>
      <c r="C82" s="86" t="s">
        <v>15</v>
      </c>
      <c r="D82" s="86" t="s">
        <v>201</v>
      </c>
      <c r="E82" s="87"/>
      <c r="F82" s="115">
        <v>7630.4000000000005</v>
      </c>
      <c r="G82" s="122">
        <f>SUM(G83)</f>
        <v>7630.4</v>
      </c>
    </row>
    <row r="83" spans="1:7" s="69" customFormat="1" ht="30">
      <c r="A83" s="88" t="s">
        <v>149</v>
      </c>
      <c r="B83" s="86" t="s">
        <v>161</v>
      </c>
      <c r="C83" s="86" t="s">
        <v>15</v>
      </c>
      <c r="D83" s="86" t="s">
        <v>201</v>
      </c>
      <c r="E83" s="87">
        <v>200</v>
      </c>
      <c r="F83" s="115">
        <v>7630.4000000000005</v>
      </c>
      <c r="G83" s="122">
        <v>7630.4</v>
      </c>
    </row>
    <row r="84" spans="1:7" s="69" customFormat="1">
      <c r="A84" s="78" t="s">
        <v>18</v>
      </c>
      <c r="B84" s="82" t="s">
        <v>161</v>
      </c>
      <c r="C84" s="71" t="s">
        <v>17</v>
      </c>
      <c r="D84" s="82"/>
      <c r="E84" s="71"/>
      <c r="F84" s="115">
        <v>3545.5</v>
      </c>
      <c r="G84" s="122">
        <f>G85</f>
        <v>2289.4</v>
      </c>
    </row>
    <row r="85" spans="1:7" s="69" customFormat="1">
      <c r="A85" s="78" t="s">
        <v>20</v>
      </c>
      <c r="B85" s="82" t="s">
        <v>161</v>
      </c>
      <c r="C85" s="71" t="s">
        <v>19</v>
      </c>
      <c r="D85" s="82"/>
      <c r="E85" s="71"/>
      <c r="F85" s="115">
        <v>3545.5</v>
      </c>
      <c r="G85" s="122">
        <f>G86+G92</f>
        <v>2289.4</v>
      </c>
    </row>
    <row r="86" spans="1:7" s="69" customFormat="1">
      <c r="A86" s="78" t="s">
        <v>138</v>
      </c>
      <c r="B86" s="82" t="s">
        <v>161</v>
      </c>
      <c r="C86" s="71" t="s">
        <v>19</v>
      </c>
      <c r="D86" s="82" t="s">
        <v>139</v>
      </c>
      <c r="E86" s="71"/>
      <c r="F86" s="115">
        <v>254</v>
      </c>
      <c r="G86" s="122">
        <f>G87+G89</f>
        <v>254</v>
      </c>
    </row>
    <row r="87" spans="1:7" s="69" customFormat="1">
      <c r="A87" s="78" t="s">
        <v>202</v>
      </c>
      <c r="B87" s="82" t="s">
        <v>161</v>
      </c>
      <c r="C87" s="71" t="s">
        <v>19</v>
      </c>
      <c r="D87" s="82" t="s">
        <v>203</v>
      </c>
      <c r="E87" s="71"/>
      <c r="F87" s="115">
        <v>200</v>
      </c>
      <c r="G87" s="122">
        <f>G88</f>
        <v>200</v>
      </c>
    </row>
    <row r="88" spans="1:7" s="69" customFormat="1" ht="30">
      <c r="A88" s="78" t="s">
        <v>149</v>
      </c>
      <c r="B88" s="82" t="s">
        <v>161</v>
      </c>
      <c r="C88" s="71" t="s">
        <v>19</v>
      </c>
      <c r="D88" s="82" t="s">
        <v>203</v>
      </c>
      <c r="E88" s="71">
        <v>200</v>
      </c>
      <c r="F88" s="115">
        <v>200</v>
      </c>
      <c r="G88" s="122">
        <v>200</v>
      </c>
    </row>
    <row r="89" spans="1:7" s="69" customFormat="1">
      <c r="A89" s="78" t="s">
        <v>204</v>
      </c>
      <c r="B89" s="82" t="s">
        <v>161</v>
      </c>
      <c r="C89" s="71" t="s">
        <v>19</v>
      </c>
      <c r="D89" s="82" t="s">
        <v>205</v>
      </c>
      <c r="E89" s="71"/>
      <c r="F89" s="115">
        <v>54</v>
      </c>
      <c r="G89" s="122">
        <f>G90+G91</f>
        <v>54</v>
      </c>
    </row>
    <row r="90" spans="1:7" s="69" customFormat="1" ht="30">
      <c r="A90" s="78" t="s">
        <v>149</v>
      </c>
      <c r="B90" s="82" t="s">
        <v>161</v>
      </c>
      <c r="C90" s="71" t="s">
        <v>19</v>
      </c>
      <c r="D90" s="82" t="s">
        <v>205</v>
      </c>
      <c r="E90" s="71">
        <v>200</v>
      </c>
      <c r="F90" s="115">
        <v>44</v>
      </c>
      <c r="G90" s="122">
        <v>44</v>
      </c>
    </row>
    <row r="91" spans="1:7" s="69" customFormat="1">
      <c r="A91" s="78" t="s">
        <v>155</v>
      </c>
      <c r="B91" s="82" t="s">
        <v>161</v>
      </c>
      <c r="C91" s="71" t="s">
        <v>19</v>
      </c>
      <c r="D91" s="82" t="s">
        <v>205</v>
      </c>
      <c r="E91" s="71">
        <v>300</v>
      </c>
      <c r="F91" s="115">
        <v>10</v>
      </c>
      <c r="G91" s="122">
        <v>10</v>
      </c>
    </row>
    <row r="92" spans="1:7" s="69" customFormat="1" ht="45">
      <c r="A92" s="78" t="s">
        <v>182</v>
      </c>
      <c r="B92" s="82" t="s">
        <v>161</v>
      </c>
      <c r="C92" s="71" t="s">
        <v>19</v>
      </c>
      <c r="D92" s="82" t="s">
        <v>183</v>
      </c>
      <c r="E92" s="71"/>
      <c r="F92" s="115">
        <v>3291.5</v>
      </c>
      <c r="G92" s="122">
        <f>G93</f>
        <v>2035.4</v>
      </c>
    </row>
    <row r="93" spans="1:7" s="69" customFormat="1" ht="60">
      <c r="A93" s="78" t="s">
        <v>206</v>
      </c>
      <c r="B93" s="82" t="s">
        <v>161</v>
      </c>
      <c r="C93" s="71" t="s">
        <v>19</v>
      </c>
      <c r="D93" s="82" t="s">
        <v>207</v>
      </c>
      <c r="E93" s="71"/>
      <c r="F93" s="115">
        <v>3291.5</v>
      </c>
      <c r="G93" s="122">
        <f>G94</f>
        <v>2035.4</v>
      </c>
    </row>
    <row r="94" spans="1:7" s="69" customFormat="1" ht="30">
      <c r="A94" s="78" t="s">
        <v>149</v>
      </c>
      <c r="B94" s="82" t="s">
        <v>161</v>
      </c>
      <c r="C94" s="71" t="s">
        <v>19</v>
      </c>
      <c r="D94" s="82" t="s">
        <v>207</v>
      </c>
      <c r="E94" s="71">
        <v>200</v>
      </c>
      <c r="F94" s="115">
        <v>3291.5</v>
      </c>
      <c r="G94" s="122">
        <v>2035.4</v>
      </c>
    </row>
    <row r="95" spans="1:7" s="69" customFormat="1">
      <c r="A95" s="85" t="s">
        <v>26</v>
      </c>
      <c r="B95" s="86" t="s">
        <v>161</v>
      </c>
      <c r="C95" s="86" t="s">
        <v>25</v>
      </c>
      <c r="D95" s="86"/>
      <c r="E95" s="87"/>
      <c r="F95" s="116">
        <f t="shared" ref="F95" si="2">SUM(F96+F105+F129+F153)</f>
        <v>980049.4</v>
      </c>
      <c r="G95" s="122">
        <f>SUM(G96+G105+G129+G153)</f>
        <v>957775.5</v>
      </c>
    </row>
    <row r="96" spans="1:7" s="69" customFormat="1">
      <c r="A96" s="85" t="s">
        <v>30</v>
      </c>
      <c r="B96" s="86" t="s">
        <v>161</v>
      </c>
      <c r="C96" s="86" t="s">
        <v>29</v>
      </c>
      <c r="D96" s="86"/>
      <c r="E96" s="87"/>
      <c r="F96" s="116">
        <f t="shared" ref="F96:F97" si="3">SUM(F97)</f>
        <v>255323.6</v>
      </c>
      <c r="G96" s="122">
        <f>SUM(G97)</f>
        <v>255323.6</v>
      </c>
    </row>
    <row r="97" spans="1:7" s="69" customFormat="1" ht="45">
      <c r="A97" s="85" t="s">
        <v>208</v>
      </c>
      <c r="B97" s="86" t="s">
        <v>161</v>
      </c>
      <c r="C97" s="86" t="s">
        <v>29</v>
      </c>
      <c r="D97" s="86" t="s">
        <v>209</v>
      </c>
      <c r="E97" s="87"/>
      <c r="F97" s="116">
        <f t="shared" si="3"/>
        <v>255323.6</v>
      </c>
      <c r="G97" s="122">
        <f>SUM(G98)</f>
        <v>255323.6</v>
      </c>
    </row>
    <row r="98" spans="1:7" s="69" customFormat="1" ht="30">
      <c r="A98" s="85" t="s">
        <v>210</v>
      </c>
      <c r="B98" s="86" t="s">
        <v>161</v>
      </c>
      <c r="C98" s="86" t="s">
        <v>29</v>
      </c>
      <c r="D98" s="86" t="s">
        <v>211</v>
      </c>
      <c r="E98" s="87"/>
      <c r="F98" s="116">
        <f t="shared" ref="F98" si="4">SUM(F99+F103)</f>
        <v>255323.6</v>
      </c>
      <c r="G98" s="122">
        <f>SUM(G99+G103)</f>
        <v>255323.6</v>
      </c>
    </row>
    <row r="99" spans="1:7" s="69" customFormat="1" ht="30">
      <c r="A99" s="89" t="s">
        <v>212</v>
      </c>
      <c r="B99" s="86" t="s">
        <v>161</v>
      </c>
      <c r="C99" s="86" t="s">
        <v>29</v>
      </c>
      <c r="D99" s="86" t="s">
        <v>213</v>
      </c>
      <c r="E99" s="87"/>
      <c r="F99" s="116">
        <f t="shared" ref="F99" si="5">SUM(F100)</f>
        <v>323.60000000000218</v>
      </c>
      <c r="G99" s="122">
        <f>SUM(G100)</f>
        <v>323.60000000000002</v>
      </c>
    </row>
    <row r="100" spans="1:7" s="69" customFormat="1" ht="30">
      <c r="A100" s="88" t="s">
        <v>214</v>
      </c>
      <c r="B100" s="86" t="s">
        <v>161</v>
      </c>
      <c r="C100" s="86" t="s">
        <v>29</v>
      </c>
      <c r="D100" s="86" t="s">
        <v>213</v>
      </c>
      <c r="E100" s="87">
        <v>400</v>
      </c>
      <c r="F100" s="115">
        <v>323.60000000000218</v>
      </c>
      <c r="G100" s="122">
        <v>323.60000000000002</v>
      </c>
    </row>
    <row r="101" spans="1:7" s="69" customFormat="1" ht="45">
      <c r="A101" s="88" t="s">
        <v>215</v>
      </c>
      <c r="B101" s="86" t="s">
        <v>161</v>
      </c>
      <c r="C101" s="86" t="s">
        <v>29</v>
      </c>
      <c r="D101" s="86" t="s">
        <v>216</v>
      </c>
      <c r="E101" s="87"/>
      <c r="F101" s="115">
        <v>0</v>
      </c>
      <c r="G101" s="122"/>
    </row>
    <row r="102" spans="1:7" s="69" customFormat="1" ht="30">
      <c r="A102" s="88" t="s">
        <v>214</v>
      </c>
      <c r="B102" s="86" t="s">
        <v>161</v>
      </c>
      <c r="C102" s="86" t="s">
        <v>29</v>
      </c>
      <c r="D102" s="86" t="s">
        <v>216</v>
      </c>
      <c r="E102" s="87">
        <v>400</v>
      </c>
      <c r="F102" s="115">
        <v>0</v>
      </c>
      <c r="G102" s="122"/>
    </row>
    <row r="103" spans="1:7" s="69" customFormat="1" ht="135">
      <c r="A103" s="89" t="s">
        <v>217</v>
      </c>
      <c r="B103" s="86" t="s">
        <v>161</v>
      </c>
      <c r="C103" s="86" t="s">
        <v>29</v>
      </c>
      <c r="D103" s="86" t="s">
        <v>218</v>
      </c>
      <c r="E103" s="87"/>
      <c r="F103" s="115">
        <v>255000</v>
      </c>
      <c r="G103" s="122">
        <f>SUM(G104)</f>
        <v>255000</v>
      </c>
    </row>
    <row r="104" spans="1:7" s="69" customFormat="1" ht="30">
      <c r="A104" s="88" t="s">
        <v>214</v>
      </c>
      <c r="B104" s="86" t="s">
        <v>161</v>
      </c>
      <c r="C104" s="86" t="s">
        <v>29</v>
      </c>
      <c r="D104" s="86" t="s">
        <v>218</v>
      </c>
      <c r="E104" s="87">
        <v>400</v>
      </c>
      <c r="F104" s="115">
        <v>255000</v>
      </c>
      <c r="G104" s="122">
        <v>255000</v>
      </c>
    </row>
    <row r="105" spans="1:7" s="69" customFormat="1">
      <c r="A105" s="85" t="s">
        <v>32</v>
      </c>
      <c r="B105" s="86" t="s">
        <v>161</v>
      </c>
      <c r="C105" s="86" t="s">
        <v>31</v>
      </c>
      <c r="D105" s="86"/>
      <c r="E105" s="87"/>
      <c r="F105" s="116">
        <f t="shared" ref="F105" si="6">SUM(F106+F109)</f>
        <v>116686.10000000002</v>
      </c>
      <c r="G105" s="122">
        <f>SUM(G106+G109)</f>
        <v>116669.4</v>
      </c>
    </row>
    <row r="106" spans="1:7" s="69" customFormat="1">
      <c r="A106" s="78" t="s">
        <v>138</v>
      </c>
      <c r="B106" s="86" t="s">
        <v>161</v>
      </c>
      <c r="C106" s="86" t="s">
        <v>31</v>
      </c>
      <c r="D106" s="86" t="s">
        <v>139</v>
      </c>
      <c r="E106" s="87"/>
      <c r="F106" s="116">
        <f t="shared" ref="F106:F107" si="7">SUM(F107)</f>
        <v>2500</v>
      </c>
      <c r="G106" s="122">
        <f>SUM(G107)</f>
        <v>2500</v>
      </c>
    </row>
    <row r="107" spans="1:7" s="69" customFormat="1">
      <c r="A107" s="78" t="s">
        <v>169</v>
      </c>
      <c r="B107" s="86" t="s">
        <v>161</v>
      </c>
      <c r="C107" s="86" t="s">
        <v>31</v>
      </c>
      <c r="D107" s="86" t="s">
        <v>170</v>
      </c>
      <c r="E107" s="87"/>
      <c r="F107" s="116">
        <f t="shared" si="7"/>
        <v>2500</v>
      </c>
      <c r="G107" s="122">
        <f>SUM(G108)</f>
        <v>2500</v>
      </c>
    </row>
    <row r="108" spans="1:7" s="69" customFormat="1">
      <c r="A108" s="88" t="s">
        <v>150</v>
      </c>
      <c r="B108" s="86" t="s">
        <v>161</v>
      </c>
      <c r="C108" s="86" t="s">
        <v>31</v>
      </c>
      <c r="D108" s="86" t="s">
        <v>170</v>
      </c>
      <c r="E108" s="87" t="s">
        <v>219</v>
      </c>
      <c r="F108" s="115">
        <v>2500</v>
      </c>
      <c r="G108" s="122">
        <v>2500</v>
      </c>
    </row>
    <row r="109" spans="1:7" s="69" customFormat="1" ht="30">
      <c r="A109" s="85" t="s">
        <v>220</v>
      </c>
      <c r="B109" s="86" t="s">
        <v>161</v>
      </c>
      <c r="C109" s="86" t="s">
        <v>31</v>
      </c>
      <c r="D109" s="86" t="s">
        <v>221</v>
      </c>
      <c r="E109" s="87"/>
      <c r="F109" s="115">
        <v>114186.10000000002</v>
      </c>
      <c r="G109" s="122">
        <f>SUM(G110)</f>
        <v>114169.4</v>
      </c>
    </row>
    <row r="110" spans="1:7" s="69" customFormat="1" ht="30">
      <c r="A110" s="85" t="s">
        <v>222</v>
      </c>
      <c r="B110" s="86" t="s">
        <v>161</v>
      </c>
      <c r="C110" s="86" t="s">
        <v>31</v>
      </c>
      <c r="D110" s="86" t="s">
        <v>223</v>
      </c>
      <c r="E110" s="87"/>
      <c r="F110" s="115">
        <v>114186.10000000002</v>
      </c>
      <c r="G110" s="122">
        <f>SUM(G111+G113+G115+G117+G119+G121+G123+G125+G127)</f>
        <v>114169.4</v>
      </c>
    </row>
    <row r="111" spans="1:7" s="69" customFormat="1" ht="135">
      <c r="A111" s="89" t="s">
        <v>224</v>
      </c>
      <c r="B111" s="86" t="s">
        <v>161</v>
      </c>
      <c r="C111" s="86" t="s">
        <v>31</v>
      </c>
      <c r="D111" s="86" t="s">
        <v>225</v>
      </c>
      <c r="E111" s="87"/>
      <c r="F111" s="115">
        <v>9232.6</v>
      </c>
      <c r="G111" s="122">
        <f>SUM(G112)</f>
        <v>9232.6</v>
      </c>
    </row>
    <row r="112" spans="1:7" s="69" customFormat="1" ht="30">
      <c r="A112" s="88" t="s">
        <v>149</v>
      </c>
      <c r="B112" s="86" t="s">
        <v>161</v>
      </c>
      <c r="C112" s="86" t="s">
        <v>31</v>
      </c>
      <c r="D112" s="86" t="s">
        <v>225</v>
      </c>
      <c r="E112" s="87">
        <v>200</v>
      </c>
      <c r="F112" s="115">
        <v>9232.6</v>
      </c>
      <c r="G112" s="122">
        <v>9232.6</v>
      </c>
    </row>
    <row r="113" spans="1:7" s="69" customFormat="1" ht="30">
      <c r="A113" s="88" t="s">
        <v>197</v>
      </c>
      <c r="B113" s="86" t="s">
        <v>161</v>
      </c>
      <c r="C113" s="86" t="s">
        <v>31</v>
      </c>
      <c r="D113" s="86" t="s">
        <v>226</v>
      </c>
      <c r="E113" s="87"/>
      <c r="F113" s="115">
        <v>4261.7</v>
      </c>
      <c r="G113" s="122">
        <f>SUM(G114)</f>
        <v>4261.7</v>
      </c>
    </row>
    <row r="114" spans="1:7" s="69" customFormat="1" ht="30">
      <c r="A114" s="88" t="s">
        <v>199</v>
      </c>
      <c r="B114" s="86" t="s">
        <v>161</v>
      </c>
      <c r="C114" s="86" t="s">
        <v>31</v>
      </c>
      <c r="D114" s="86" t="s">
        <v>226</v>
      </c>
      <c r="E114" s="87">
        <v>600</v>
      </c>
      <c r="F114" s="115">
        <v>4261.7</v>
      </c>
      <c r="G114" s="122">
        <v>4261.7</v>
      </c>
    </row>
    <row r="115" spans="1:7" s="69" customFormat="1" ht="120">
      <c r="A115" s="89" t="s">
        <v>227</v>
      </c>
      <c r="B115" s="86" t="s">
        <v>161</v>
      </c>
      <c r="C115" s="86" t="s">
        <v>31</v>
      </c>
      <c r="D115" s="86" t="s">
        <v>228</v>
      </c>
      <c r="E115" s="87"/>
      <c r="F115" s="115">
        <v>11115</v>
      </c>
      <c r="G115" s="122">
        <f>SUM(G116)</f>
        <v>11115</v>
      </c>
    </row>
    <row r="116" spans="1:7" s="69" customFormat="1" ht="30">
      <c r="A116" s="88" t="s">
        <v>149</v>
      </c>
      <c r="B116" s="86" t="s">
        <v>161</v>
      </c>
      <c r="C116" s="86" t="s">
        <v>31</v>
      </c>
      <c r="D116" s="86" t="s">
        <v>228</v>
      </c>
      <c r="E116" s="87">
        <v>200</v>
      </c>
      <c r="F116" s="115">
        <v>11115</v>
      </c>
      <c r="G116" s="122">
        <v>11115</v>
      </c>
    </row>
    <row r="117" spans="1:7" s="69" customFormat="1" ht="45">
      <c r="A117" s="85" t="s">
        <v>229</v>
      </c>
      <c r="B117" s="86" t="s">
        <v>161</v>
      </c>
      <c r="C117" s="86" t="s">
        <v>31</v>
      </c>
      <c r="D117" s="86" t="s">
        <v>230</v>
      </c>
      <c r="E117" s="87"/>
      <c r="F117" s="115">
        <v>34782.9</v>
      </c>
      <c r="G117" s="122">
        <f>SUM(G118)</f>
        <v>34782.9</v>
      </c>
    </row>
    <row r="118" spans="1:7" s="69" customFormat="1">
      <c r="A118" s="88" t="s">
        <v>150</v>
      </c>
      <c r="B118" s="86" t="s">
        <v>161</v>
      </c>
      <c r="C118" s="86" t="s">
        <v>31</v>
      </c>
      <c r="D118" s="86" t="s">
        <v>230</v>
      </c>
      <c r="E118" s="87">
        <v>800</v>
      </c>
      <c r="F118" s="115">
        <v>34782.9</v>
      </c>
      <c r="G118" s="122">
        <v>34782.9</v>
      </c>
    </row>
    <row r="119" spans="1:7" s="69" customFormat="1" ht="90">
      <c r="A119" s="85" t="s">
        <v>231</v>
      </c>
      <c r="B119" s="86" t="s">
        <v>161</v>
      </c>
      <c r="C119" s="86" t="s">
        <v>31</v>
      </c>
      <c r="D119" s="86" t="s">
        <v>232</v>
      </c>
      <c r="E119" s="87"/>
      <c r="F119" s="115">
        <v>11338.9</v>
      </c>
      <c r="G119" s="122">
        <f>SUM(G120)</f>
        <v>11338.9</v>
      </c>
    </row>
    <row r="120" spans="1:7" s="69" customFormat="1">
      <c r="A120" s="88" t="s">
        <v>150</v>
      </c>
      <c r="B120" s="86" t="s">
        <v>161</v>
      </c>
      <c r="C120" s="86" t="s">
        <v>31</v>
      </c>
      <c r="D120" s="86" t="s">
        <v>232</v>
      </c>
      <c r="E120" s="87">
        <v>800</v>
      </c>
      <c r="F120" s="115">
        <v>11338.9</v>
      </c>
      <c r="G120" s="122">
        <v>11338.9</v>
      </c>
    </row>
    <row r="121" spans="1:7" s="69" customFormat="1" ht="75">
      <c r="A121" s="90" t="s">
        <v>233</v>
      </c>
      <c r="B121" s="86" t="s">
        <v>161</v>
      </c>
      <c r="C121" s="86" t="s">
        <v>31</v>
      </c>
      <c r="D121" s="86" t="s">
        <v>234</v>
      </c>
      <c r="E121" s="87"/>
      <c r="F121" s="115">
        <v>992</v>
      </c>
      <c r="G121" s="122">
        <f>SUM(G122)</f>
        <v>975.3</v>
      </c>
    </row>
    <row r="122" spans="1:7" s="69" customFormat="1">
      <c r="A122" s="88" t="s">
        <v>150</v>
      </c>
      <c r="B122" s="86" t="s">
        <v>161</v>
      </c>
      <c r="C122" s="86" t="s">
        <v>31</v>
      </c>
      <c r="D122" s="86" t="s">
        <v>234</v>
      </c>
      <c r="E122" s="87">
        <v>800</v>
      </c>
      <c r="F122" s="115">
        <v>992</v>
      </c>
      <c r="G122" s="122">
        <v>975.3</v>
      </c>
    </row>
    <row r="123" spans="1:7" s="69" customFormat="1" ht="60">
      <c r="A123" s="88" t="s">
        <v>235</v>
      </c>
      <c r="B123" s="86" t="s">
        <v>161</v>
      </c>
      <c r="C123" s="86" t="s">
        <v>31</v>
      </c>
      <c r="D123" s="86" t="s">
        <v>236</v>
      </c>
      <c r="E123" s="87"/>
      <c r="F123" s="115">
        <v>8690.8000000000011</v>
      </c>
      <c r="G123" s="122">
        <f>SUM(G124)</f>
        <v>8690.7999999999993</v>
      </c>
    </row>
    <row r="124" spans="1:7" s="69" customFormat="1">
      <c r="A124" s="88" t="s">
        <v>150</v>
      </c>
      <c r="B124" s="86" t="s">
        <v>161</v>
      </c>
      <c r="C124" s="86" t="s">
        <v>31</v>
      </c>
      <c r="D124" s="86" t="s">
        <v>236</v>
      </c>
      <c r="E124" s="87">
        <v>800</v>
      </c>
      <c r="F124" s="115">
        <v>8690.8000000000011</v>
      </c>
      <c r="G124" s="122">
        <v>8690.7999999999993</v>
      </c>
    </row>
    <row r="125" spans="1:7" s="69" customFormat="1" ht="75">
      <c r="A125" s="85" t="s">
        <v>237</v>
      </c>
      <c r="B125" s="86" t="s">
        <v>161</v>
      </c>
      <c r="C125" s="86" t="s">
        <v>31</v>
      </c>
      <c r="D125" s="86" t="s">
        <v>238</v>
      </c>
      <c r="E125" s="87"/>
      <c r="F125" s="115">
        <v>24539.599999999999</v>
      </c>
      <c r="G125" s="122">
        <f>SUM(G126)</f>
        <v>24539.599999999999</v>
      </c>
    </row>
    <row r="126" spans="1:7" s="69" customFormat="1">
      <c r="A126" s="88" t="s">
        <v>150</v>
      </c>
      <c r="B126" s="86" t="s">
        <v>161</v>
      </c>
      <c r="C126" s="86" t="s">
        <v>31</v>
      </c>
      <c r="D126" s="86" t="s">
        <v>238</v>
      </c>
      <c r="E126" s="87">
        <v>800</v>
      </c>
      <c r="F126" s="115">
        <v>24539.599999999999</v>
      </c>
      <c r="G126" s="122">
        <v>24539.599999999999</v>
      </c>
    </row>
    <row r="127" spans="1:7" s="69" customFormat="1" ht="30">
      <c r="A127" s="88" t="s">
        <v>239</v>
      </c>
      <c r="B127" s="86" t="s">
        <v>161</v>
      </c>
      <c r="C127" s="86" t="s">
        <v>31</v>
      </c>
      <c r="D127" s="86" t="s">
        <v>240</v>
      </c>
      <c r="E127" s="87"/>
      <c r="F127" s="115">
        <v>9232.6</v>
      </c>
      <c r="G127" s="122">
        <f>SUM(G128)</f>
        <v>9232.6</v>
      </c>
    </row>
    <row r="128" spans="1:7" s="69" customFormat="1" ht="30">
      <c r="A128" s="88" t="s">
        <v>149</v>
      </c>
      <c r="B128" s="86" t="s">
        <v>161</v>
      </c>
      <c r="C128" s="86" t="s">
        <v>31</v>
      </c>
      <c r="D128" s="86" t="s">
        <v>240</v>
      </c>
      <c r="E128" s="87">
        <v>200</v>
      </c>
      <c r="F128" s="115">
        <v>9232.6</v>
      </c>
      <c r="G128" s="122">
        <v>9232.6</v>
      </c>
    </row>
    <row r="129" spans="1:7" s="69" customFormat="1">
      <c r="A129" s="85" t="s">
        <v>241</v>
      </c>
      <c r="B129" s="86" t="s">
        <v>161</v>
      </c>
      <c r="C129" s="86" t="s">
        <v>33</v>
      </c>
      <c r="D129" s="86"/>
      <c r="E129" s="87"/>
      <c r="F129" s="115">
        <v>333850.7</v>
      </c>
      <c r="G129" s="122">
        <f>SUM(G130)</f>
        <v>313882.90000000002</v>
      </c>
    </row>
    <row r="130" spans="1:7" s="69" customFormat="1" ht="30">
      <c r="A130" s="85" t="s">
        <v>220</v>
      </c>
      <c r="B130" s="86" t="s">
        <v>161</v>
      </c>
      <c r="C130" s="86" t="s">
        <v>33</v>
      </c>
      <c r="D130" s="86" t="s">
        <v>221</v>
      </c>
      <c r="E130" s="87"/>
      <c r="F130" s="115">
        <v>333850.70000000007</v>
      </c>
      <c r="G130" s="122">
        <f>SUM(G131)</f>
        <v>313882.90000000002</v>
      </c>
    </row>
    <row r="131" spans="1:7" s="69" customFormat="1" ht="30">
      <c r="A131" s="85" t="s">
        <v>242</v>
      </c>
      <c r="B131" s="86" t="s">
        <v>161</v>
      </c>
      <c r="C131" s="86" t="s">
        <v>33</v>
      </c>
      <c r="D131" s="86" t="s">
        <v>243</v>
      </c>
      <c r="E131" s="87"/>
      <c r="F131" s="115">
        <v>333850.70000000007</v>
      </c>
      <c r="G131" s="122">
        <f>SUM(G132+G134+G136+G138+G140+G142+G144+G146+G148+G150)</f>
        <v>313882.90000000002</v>
      </c>
    </row>
    <row r="132" spans="1:7" s="69" customFormat="1" ht="45">
      <c r="A132" s="88" t="s">
        <v>244</v>
      </c>
      <c r="B132" s="86" t="s">
        <v>161</v>
      </c>
      <c r="C132" s="86" t="s">
        <v>33</v>
      </c>
      <c r="D132" s="86" t="s">
        <v>245</v>
      </c>
      <c r="E132" s="87"/>
      <c r="F132" s="115">
        <v>3585.3</v>
      </c>
      <c r="G132" s="122">
        <f>SUM(G133)</f>
        <v>85.3</v>
      </c>
    </row>
    <row r="133" spans="1:7" s="69" customFormat="1" ht="30">
      <c r="A133" s="88" t="s">
        <v>214</v>
      </c>
      <c r="B133" s="86" t="s">
        <v>161</v>
      </c>
      <c r="C133" s="86" t="s">
        <v>33</v>
      </c>
      <c r="D133" s="86" t="s">
        <v>245</v>
      </c>
      <c r="E133" s="87">
        <v>400</v>
      </c>
      <c r="F133" s="115">
        <v>3585.3</v>
      </c>
      <c r="G133" s="122">
        <v>85.3</v>
      </c>
    </row>
    <row r="134" spans="1:7" s="69" customFormat="1" ht="60">
      <c r="A134" s="88" t="s">
        <v>246</v>
      </c>
      <c r="B134" s="86" t="s">
        <v>161</v>
      </c>
      <c r="C134" s="86" t="s">
        <v>33</v>
      </c>
      <c r="D134" s="86" t="s">
        <v>247</v>
      </c>
      <c r="E134" s="87"/>
      <c r="F134" s="115">
        <v>1100</v>
      </c>
      <c r="G134" s="122">
        <f>SUM(G135)</f>
        <v>1096.2</v>
      </c>
    </row>
    <row r="135" spans="1:7" s="69" customFormat="1" ht="30">
      <c r="A135" s="88" t="s">
        <v>214</v>
      </c>
      <c r="B135" s="86" t="s">
        <v>161</v>
      </c>
      <c r="C135" s="86" t="s">
        <v>33</v>
      </c>
      <c r="D135" s="86" t="s">
        <v>247</v>
      </c>
      <c r="E135" s="87">
        <v>400</v>
      </c>
      <c r="F135" s="115">
        <v>1100</v>
      </c>
      <c r="G135" s="122">
        <v>1096.2</v>
      </c>
    </row>
    <row r="136" spans="1:7" s="69" customFormat="1" ht="30">
      <c r="A136" s="88" t="s">
        <v>248</v>
      </c>
      <c r="B136" s="86" t="s">
        <v>161</v>
      </c>
      <c r="C136" s="86" t="s">
        <v>33</v>
      </c>
      <c r="D136" s="86" t="s">
        <v>249</v>
      </c>
      <c r="E136" s="87"/>
      <c r="F136" s="115">
        <v>4093.9</v>
      </c>
      <c r="G136" s="122">
        <v>0</v>
      </c>
    </row>
    <row r="137" spans="1:7" s="69" customFormat="1" ht="30">
      <c r="A137" s="88" t="s">
        <v>149</v>
      </c>
      <c r="B137" s="86" t="s">
        <v>161</v>
      </c>
      <c r="C137" s="86" t="s">
        <v>33</v>
      </c>
      <c r="D137" s="86" t="s">
        <v>249</v>
      </c>
      <c r="E137" s="87">
        <v>200</v>
      </c>
      <c r="F137" s="115">
        <v>4093.9</v>
      </c>
      <c r="G137" s="122">
        <v>0</v>
      </c>
    </row>
    <row r="138" spans="1:7" s="69" customFormat="1" ht="30">
      <c r="A138" s="88" t="s">
        <v>250</v>
      </c>
      <c r="B138" s="86" t="s">
        <v>161</v>
      </c>
      <c r="C138" s="86" t="s">
        <v>33</v>
      </c>
      <c r="D138" s="86" t="s">
        <v>251</v>
      </c>
      <c r="E138" s="87"/>
      <c r="F138" s="115">
        <v>12370</v>
      </c>
      <c r="G138" s="122">
        <v>0</v>
      </c>
    </row>
    <row r="139" spans="1:7" s="69" customFormat="1" ht="30">
      <c r="A139" s="88" t="s">
        <v>149</v>
      </c>
      <c r="B139" s="86" t="s">
        <v>161</v>
      </c>
      <c r="C139" s="86" t="s">
        <v>33</v>
      </c>
      <c r="D139" s="86" t="s">
        <v>251</v>
      </c>
      <c r="E139" s="87">
        <v>200</v>
      </c>
      <c r="F139" s="115">
        <v>12370</v>
      </c>
      <c r="G139" s="122">
        <v>0</v>
      </c>
    </row>
    <row r="140" spans="1:7" s="69" customFormat="1" ht="45">
      <c r="A140" s="88" t="s">
        <v>252</v>
      </c>
      <c r="B140" s="86" t="s">
        <v>161</v>
      </c>
      <c r="C140" s="86" t="s">
        <v>33</v>
      </c>
      <c r="D140" s="86" t="s">
        <v>253</v>
      </c>
      <c r="E140" s="87"/>
      <c r="F140" s="115">
        <v>10309.600000000002</v>
      </c>
      <c r="G140" s="122">
        <f>SUM(G141)</f>
        <v>10309.5</v>
      </c>
    </row>
    <row r="141" spans="1:7" s="69" customFormat="1" ht="30">
      <c r="A141" s="88" t="s">
        <v>214</v>
      </c>
      <c r="B141" s="86" t="s">
        <v>161</v>
      </c>
      <c r="C141" s="86" t="s">
        <v>33</v>
      </c>
      <c r="D141" s="86" t="s">
        <v>253</v>
      </c>
      <c r="E141" s="87">
        <v>400</v>
      </c>
      <c r="F141" s="115">
        <v>10309.600000000002</v>
      </c>
      <c r="G141" s="122">
        <v>10309.5</v>
      </c>
    </row>
    <row r="142" spans="1:7" s="69" customFormat="1" ht="60">
      <c r="A142" s="91" t="s">
        <v>254</v>
      </c>
      <c r="B142" s="86" t="s">
        <v>161</v>
      </c>
      <c r="C142" s="86" t="s">
        <v>33</v>
      </c>
      <c r="D142" s="86" t="s">
        <v>255</v>
      </c>
      <c r="E142" s="87"/>
      <c r="F142" s="115">
        <v>705.9</v>
      </c>
      <c r="G142" s="122">
        <f>SUM(G143)</f>
        <v>705.9</v>
      </c>
    </row>
    <row r="143" spans="1:7" s="69" customFormat="1" ht="30">
      <c r="A143" s="88" t="s">
        <v>214</v>
      </c>
      <c r="B143" s="86" t="s">
        <v>161</v>
      </c>
      <c r="C143" s="86" t="s">
        <v>33</v>
      </c>
      <c r="D143" s="86" t="s">
        <v>255</v>
      </c>
      <c r="E143" s="87">
        <v>400</v>
      </c>
      <c r="F143" s="115">
        <v>705.9</v>
      </c>
      <c r="G143" s="122">
        <v>705.9</v>
      </c>
    </row>
    <row r="144" spans="1:7" s="69" customFormat="1" ht="60">
      <c r="A144" s="91" t="s">
        <v>256</v>
      </c>
      <c r="B144" s="86" t="s">
        <v>161</v>
      </c>
      <c r="C144" s="86" t="s">
        <v>33</v>
      </c>
      <c r="D144" s="86" t="s">
        <v>257</v>
      </c>
      <c r="E144" s="87"/>
      <c r="F144" s="115">
        <v>548.4</v>
      </c>
      <c r="G144" s="122">
        <f>SUM(G145)</f>
        <v>548.4</v>
      </c>
    </row>
    <row r="145" spans="1:7" s="69" customFormat="1" ht="30">
      <c r="A145" s="88" t="s">
        <v>214</v>
      </c>
      <c r="B145" s="86" t="s">
        <v>161</v>
      </c>
      <c r="C145" s="86" t="s">
        <v>33</v>
      </c>
      <c r="D145" s="86" t="s">
        <v>257</v>
      </c>
      <c r="E145" s="87">
        <v>400</v>
      </c>
      <c r="F145" s="115">
        <v>548.4</v>
      </c>
      <c r="G145" s="122">
        <v>548.4</v>
      </c>
    </row>
    <row r="146" spans="1:7" s="69" customFormat="1" ht="45">
      <c r="A146" s="88" t="s">
        <v>258</v>
      </c>
      <c r="B146" s="86" t="s">
        <v>161</v>
      </c>
      <c r="C146" s="86" t="s">
        <v>33</v>
      </c>
      <c r="D146" s="86" t="s">
        <v>259</v>
      </c>
      <c r="E146" s="87"/>
      <c r="F146" s="115">
        <v>273.7</v>
      </c>
      <c r="G146" s="122">
        <f>SUM(G147)</f>
        <v>273.7</v>
      </c>
    </row>
    <row r="147" spans="1:7" s="69" customFormat="1" ht="30">
      <c r="A147" s="88" t="s">
        <v>214</v>
      </c>
      <c r="B147" s="86" t="s">
        <v>161</v>
      </c>
      <c r="C147" s="86" t="s">
        <v>33</v>
      </c>
      <c r="D147" s="86" t="s">
        <v>259</v>
      </c>
      <c r="E147" s="87">
        <v>400</v>
      </c>
      <c r="F147" s="115">
        <v>273.7</v>
      </c>
      <c r="G147" s="122">
        <v>273.7</v>
      </c>
    </row>
    <row r="148" spans="1:7" s="69" customFormat="1">
      <c r="A148" s="85" t="s">
        <v>260</v>
      </c>
      <c r="B148" s="86" t="s">
        <v>161</v>
      </c>
      <c r="C148" s="86" t="s">
        <v>33</v>
      </c>
      <c r="D148" s="86" t="s">
        <v>261</v>
      </c>
      <c r="E148" s="87"/>
      <c r="F148" s="115">
        <v>11974.900000000001</v>
      </c>
      <c r="G148" s="122">
        <f>SUM(G149)</f>
        <v>11974.9</v>
      </c>
    </row>
    <row r="149" spans="1:7" s="69" customFormat="1" ht="30">
      <c r="A149" s="88" t="s">
        <v>149</v>
      </c>
      <c r="B149" s="86" t="s">
        <v>161</v>
      </c>
      <c r="C149" s="86" t="s">
        <v>33</v>
      </c>
      <c r="D149" s="86" t="s">
        <v>261</v>
      </c>
      <c r="E149" s="87">
        <v>200</v>
      </c>
      <c r="F149" s="115">
        <v>11974.900000000001</v>
      </c>
      <c r="G149" s="122">
        <v>11974.9</v>
      </c>
    </row>
    <row r="150" spans="1:7" s="69" customFormat="1" ht="135">
      <c r="A150" s="89" t="s">
        <v>262</v>
      </c>
      <c r="B150" s="86" t="s">
        <v>161</v>
      </c>
      <c r="C150" s="86" t="s">
        <v>33</v>
      </c>
      <c r="D150" s="86" t="s">
        <v>263</v>
      </c>
      <c r="E150" s="87"/>
      <c r="F150" s="115">
        <v>288889</v>
      </c>
      <c r="G150" s="122">
        <f>SUM(G151:G152)</f>
        <v>288889</v>
      </c>
    </row>
    <row r="151" spans="1:7" s="69" customFormat="1" ht="30">
      <c r="A151" s="88" t="s">
        <v>149</v>
      </c>
      <c r="B151" s="86" t="s">
        <v>161</v>
      </c>
      <c r="C151" s="86" t="s">
        <v>33</v>
      </c>
      <c r="D151" s="86" t="s">
        <v>263</v>
      </c>
      <c r="E151" s="87">
        <v>200</v>
      </c>
      <c r="F151" s="115">
        <v>230842.8</v>
      </c>
      <c r="G151" s="122">
        <v>230842.8</v>
      </c>
    </row>
    <row r="152" spans="1:7" s="69" customFormat="1" ht="30">
      <c r="A152" s="88" t="s">
        <v>214</v>
      </c>
      <c r="B152" s="86" t="s">
        <v>161</v>
      </c>
      <c r="C152" s="86" t="s">
        <v>33</v>
      </c>
      <c r="D152" s="86" t="s">
        <v>263</v>
      </c>
      <c r="E152" s="87">
        <v>400</v>
      </c>
      <c r="F152" s="115">
        <v>58046.2</v>
      </c>
      <c r="G152" s="122">
        <v>58046.2</v>
      </c>
    </row>
    <row r="153" spans="1:7" s="69" customFormat="1">
      <c r="A153" s="85" t="s">
        <v>36</v>
      </c>
      <c r="B153" s="86" t="s">
        <v>161</v>
      </c>
      <c r="C153" s="86" t="s">
        <v>35</v>
      </c>
      <c r="D153" s="86"/>
      <c r="E153" s="87"/>
      <c r="F153" s="116">
        <f t="shared" ref="F153" si="8">SUM(F154+F159)</f>
        <v>274189</v>
      </c>
      <c r="G153" s="122">
        <f>SUM(G154+G159)</f>
        <v>271899.60000000003</v>
      </c>
    </row>
    <row r="154" spans="1:7" s="69" customFormat="1" ht="60">
      <c r="A154" s="85" t="s">
        <v>264</v>
      </c>
      <c r="B154" s="86" t="s">
        <v>161</v>
      </c>
      <c r="C154" s="86" t="s">
        <v>35</v>
      </c>
      <c r="D154" s="86" t="s">
        <v>265</v>
      </c>
      <c r="E154" s="87"/>
      <c r="F154" s="116">
        <f t="shared" ref="F154" si="9">SUM(F155+F157)</f>
        <v>6779.1</v>
      </c>
      <c r="G154" s="122">
        <f>SUM(G155+G157)</f>
        <v>5025.8999999999996</v>
      </c>
    </row>
    <row r="155" spans="1:7" s="69" customFormat="1">
      <c r="A155" s="85" t="s">
        <v>266</v>
      </c>
      <c r="B155" s="86" t="s">
        <v>161</v>
      </c>
      <c r="C155" s="86" t="s">
        <v>35</v>
      </c>
      <c r="D155" s="86" t="s">
        <v>267</v>
      </c>
      <c r="E155" s="87"/>
      <c r="F155" s="116">
        <f t="shared" ref="F155" si="10">SUM(F156)</f>
        <v>3860.1000000000004</v>
      </c>
      <c r="G155" s="122">
        <f>SUM(G156)</f>
        <v>2106.9</v>
      </c>
    </row>
    <row r="156" spans="1:7" s="69" customFormat="1" ht="30">
      <c r="A156" s="88" t="s">
        <v>149</v>
      </c>
      <c r="B156" s="86" t="s">
        <v>161</v>
      </c>
      <c r="C156" s="86" t="s">
        <v>35</v>
      </c>
      <c r="D156" s="86" t="s">
        <v>267</v>
      </c>
      <c r="E156" s="87">
        <v>200</v>
      </c>
      <c r="F156" s="115">
        <v>3860.1000000000004</v>
      </c>
      <c r="G156" s="122">
        <v>2106.9</v>
      </c>
    </row>
    <row r="157" spans="1:7" s="69" customFormat="1">
      <c r="A157" s="88" t="s">
        <v>268</v>
      </c>
      <c r="B157" s="86" t="s">
        <v>161</v>
      </c>
      <c r="C157" s="86" t="s">
        <v>35</v>
      </c>
      <c r="D157" s="86" t="s">
        <v>269</v>
      </c>
      <c r="E157" s="87"/>
      <c r="F157" s="115">
        <v>2919</v>
      </c>
      <c r="G157" s="122">
        <f>SUM(G158)</f>
        <v>2919</v>
      </c>
    </row>
    <row r="158" spans="1:7" s="69" customFormat="1" ht="30">
      <c r="A158" s="88" t="s">
        <v>149</v>
      </c>
      <c r="B158" s="86" t="s">
        <v>161</v>
      </c>
      <c r="C158" s="86" t="s">
        <v>35</v>
      </c>
      <c r="D158" s="86" t="s">
        <v>269</v>
      </c>
      <c r="E158" s="87">
        <v>200</v>
      </c>
      <c r="F158" s="115">
        <v>2919</v>
      </c>
      <c r="G158" s="122">
        <v>2919</v>
      </c>
    </row>
    <row r="159" spans="1:7" s="69" customFormat="1" ht="30">
      <c r="A159" s="85" t="s">
        <v>270</v>
      </c>
      <c r="B159" s="86" t="s">
        <v>161</v>
      </c>
      <c r="C159" s="86" t="s">
        <v>35</v>
      </c>
      <c r="D159" s="86" t="s">
        <v>271</v>
      </c>
      <c r="E159" s="87"/>
      <c r="F159" s="116">
        <f t="shared" ref="F159" si="11">SUM(F160+F171)</f>
        <v>267409.90000000002</v>
      </c>
      <c r="G159" s="122">
        <f>SUM(G160+G171)</f>
        <v>266873.7</v>
      </c>
    </row>
    <row r="160" spans="1:7" s="69" customFormat="1">
      <c r="A160" s="85" t="s">
        <v>272</v>
      </c>
      <c r="B160" s="86" t="s">
        <v>161</v>
      </c>
      <c r="C160" s="86" t="s">
        <v>35</v>
      </c>
      <c r="D160" s="86" t="s">
        <v>273</v>
      </c>
      <c r="E160" s="87"/>
      <c r="F160" s="116">
        <f t="shared" ref="F160" si="12">SUM(F161+F163+F167+F169)</f>
        <v>223977.9</v>
      </c>
      <c r="G160" s="122">
        <f>SUM(G161+G163+G167+G169)</f>
        <v>223977.8</v>
      </c>
    </row>
    <row r="161" spans="1:7" s="69" customFormat="1" ht="45">
      <c r="A161" s="85" t="s">
        <v>274</v>
      </c>
      <c r="B161" s="86" t="s">
        <v>161</v>
      </c>
      <c r="C161" s="86" t="s">
        <v>35</v>
      </c>
      <c r="D161" s="86" t="s">
        <v>275</v>
      </c>
      <c r="E161" s="87"/>
      <c r="F161" s="116">
        <f t="shared" ref="F161" si="13">SUM(F162)</f>
        <v>5635.9</v>
      </c>
      <c r="G161" s="122">
        <f>SUM(G162)</f>
        <v>5635.9</v>
      </c>
    </row>
    <row r="162" spans="1:7" s="69" customFormat="1" ht="30">
      <c r="A162" s="88" t="s">
        <v>214</v>
      </c>
      <c r="B162" s="86" t="s">
        <v>161</v>
      </c>
      <c r="C162" s="86" t="s">
        <v>35</v>
      </c>
      <c r="D162" s="86" t="s">
        <v>275</v>
      </c>
      <c r="E162" s="87">
        <v>400</v>
      </c>
      <c r="F162" s="115">
        <v>5635.9</v>
      </c>
      <c r="G162" s="122">
        <v>5635.9</v>
      </c>
    </row>
    <row r="163" spans="1:7" s="69" customFormat="1" ht="45">
      <c r="A163" s="88" t="s">
        <v>276</v>
      </c>
      <c r="B163" s="86" t="s">
        <v>161</v>
      </c>
      <c r="C163" s="86" t="s">
        <v>35</v>
      </c>
      <c r="D163" s="86" t="s">
        <v>277</v>
      </c>
      <c r="E163" s="87"/>
      <c r="F163" s="115">
        <v>1301.5</v>
      </c>
      <c r="G163" s="122">
        <f>SUM(G164)</f>
        <v>1301.4000000000001</v>
      </c>
    </row>
    <row r="164" spans="1:7" s="69" customFormat="1" ht="30">
      <c r="A164" s="88" t="s">
        <v>214</v>
      </c>
      <c r="B164" s="86" t="s">
        <v>161</v>
      </c>
      <c r="C164" s="86" t="s">
        <v>35</v>
      </c>
      <c r="D164" s="86" t="s">
        <v>277</v>
      </c>
      <c r="E164" s="87">
        <v>400</v>
      </c>
      <c r="F164" s="115">
        <v>1301.5</v>
      </c>
      <c r="G164" s="122">
        <v>1301.4000000000001</v>
      </c>
    </row>
    <row r="165" spans="1:7" s="69" customFormat="1" ht="30">
      <c r="A165" s="88" t="s">
        <v>278</v>
      </c>
      <c r="B165" s="86" t="s">
        <v>161</v>
      </c>
      <c r="C165" s="86" t="s">
        <v>35</v>
      </c>
      <c r="D165" s="86" t="s">
        <v>279</v>
      </c>
      <c r="E165" s="87"/>
      <c r="F165" s="115">
        <v>0</v>
      </c>
      <c r="G165" s="122"/>
    </row>
    <row r="166" spans="1:7" s="69" customFormat="1" ht="30">
      <c r="A166" s="88" t="s">
        <v>214</v>
      </c>
      <c r="B166" s="86" t="s">
        <v>161</v>
      </c>
      <c r="C166" s="86" t="s">
        <v>35</v>
      </c>
      <c r="D166" s="86" t="s">
        <v>279</v>
      </c>
      <c r="E166" s="87">
        <v>400</v>
      </c>
      <c r="F166" s="115">
        <v>0</v>
      </c>
      <c r="G166" s="122"/>
    </row>
    <row r="167" spans="1:7" s="69" customFormat="1" ht="90">
      <c r="A167" s="89" t="s">
        <v>280</v>
      </c>
      <c r="B167" s="86" t="s">
        <v>161</v>
      </c>
      <c r="C167" s="86" t="s">
        <v>35</v>
      </c>
      <c r="D167" s="86" t="s">
        <v>281</v>
      </c>
      <c r="E167" s="87"/>
      <c r="F167" s="115">
        <v>204138.5</v>
      </c>
      <c r="G167" s="122">
        <f>SUM(G168)</f>
        <v>204138.5</v>
      </c>
    </row>
    <row r="168" spans="1:7" s="69" customFormat="1" ht="30">
      <c r="A168" s="88" t="s">
        <v>214</v>
      </c>
      <c r="B168" s="86" t="s">
        <v>161</v>
      </c>
      <c r="C168" s="86" t="s">
        <v>35</v>
      </c>
      <c r="D168" s="86" t="s">
        <v>281</v>
      </c>
      <c r="E168" s="87">
        <v>400</v>
      </c>
      <c r="F168" s="115">
        <v>204138.5</v>
      </c>
      <c r="G168" s="122">
        <v>204138.5</v>
      </c>
    </row>
    <row r="169" spans="1:7" s="69" customFormat="1" ht="90">
      <c r="A169" s="92" t="s">
        <v>280</v>
      </c>
      <c r="B169" s="86" t="s">
        <v>161</v>
      </c>
      <c r="C169" s="86" t="s">
        <v>35</v>
      </c>
      <c r="D169" s="93" t="s">
        <v>282</v>
      </c>
      <c r="E169" s="87"/>
      <c r="F169" s="115">
        <v>12902</v>
      </c>
      <c r="G169" s="122">
        <f>SUM(G170)</f>
        <v>12902</v>
      </c>
    </row>
    <row r="170" spans="1:7" s="69" customFormat="1" ht="30">
      <c r="A170" s="88" t="s">
        <v>214</v>
      </c>
      <c r="B170" s="86" t="s">
        <v>161</v>
      </c>
      <c r="C170" s="86" t="s">
        <v>35</v>
      </c>
      <c r="D170" s="93" t="s">
        <v>282</v>
      </c>
      <c r="E170" s="87">
        <v>400</v>
      </c>
      <c r="F170" s="115">
        <v>12902</v>
      </c>
      <c r="G170" s="122">
        <v>12902</v>
      </c>
    </row>
    <row r="171" spans="1:7" s="69" customFormat="1">
      <c r="A171" s="88" t="s">
        <v>283</v>
      </c>
      <c r="B171" s="86" t="s">
        <v>161</v>
      </c>
      <c r="C171" s="86" t="s">
        <v>35</v>
      </c>
      <c r="D171" s="86" t="s">
        <v>284</v>
      </c>
      <c r="E171" s="87"/>
      <c r="F171" s="116">
        <f t="shared" ref="F171" si="14">SUM(F172+F174+F176+F178+F184+F186)</f>
        <v>43432</v>
      </c>
      <c r="G171" s="122">
        <f>SUM(G172+G174+G176+G178+G184+G186)</f>
        <v>42895.9</v>
      </c>
    </row>
    <row r="172" spans="1:7" s="69" customFormat="1" ht="45">
      <c r="A172" s="88" t="s">
        <v>285</v>
      </c>
      <c r="B172" s="86" t="s">
        <v>161</v>
      </c>
      <c r="C172" s="86" t="s">
        <v>35</v>
      </c>
      <c r="D172" s="86" t="s">
        <v>286</v>
      </c>
      <c r="E172" s="87"/>
      <c r="F172" s="116">
        <f t="shared" ref="F172" si="15">SUM(F173)</f>
        <v>474.49999999999994</v>
      </c>
      <c r="G172" s="122">
        <f>SUM(G173)</f>
        <v>474.5</v>
      </c>
    </row>
    <row r="173" spans="1:7" s="69" customFormat="1" ht="30">
      <c r="A173" s="88" t="s">
        <v>149</v>
      </c>
      <c r="B173" s="86" t="s">
        <v>161</v>
      </c>
      <c r="C173" s="86" t="s">
        <v>35</v>
      </c>
      <c r="D173" s="86" t="s">
        <v>286</v>
      </c>
      <c r="E173" s="87">
        <v>200</v>
      </c>
      <c r="F173" s="115">
        <v>474.49999999999994</v>
      </c>
      <c r="G173" s="122">
        <v>474.5</v>
      </c>
    </row>
    <row r="174" spans="1:7" s="69" customFormat="1" ht="135">
      <c r="A174" s="94" t="s">
        <v>287</v>
      </c>
      <c r="B174" s="86" t="s">
        <v>161</v>
      </c>
      <c r="C174" s="86" t="s">
        <v>35</v>
      </c>
      <c r="D174" s="86" t="s">
        <v>288</v>
      </c>
      <c r="E174" s="87"/>
      <c r="F174" s="116">
        <f t="shared" ref="F174" si="16">SUM(F175)</f>
        <v>37157</v>
      </c>
      <c r="G174" s="122">
        <f>SUM(G175)</f>
        <v>37070.699999999997</v>
      </c>
    </row>
    <row r="175" spans="1:7" s="69" customFormat="1">
      <c r="A175" s="88" t="s">
        <v>150</v>
      </c>
      <c r="B175" s="86" t="s">
        <v>161</v>
      </c>
      <c r="C175" s="86" t="s">
        <v>35</v>
      </c>
      <c r="D175" s="86" t="s">
        <v>288</v>
      </c>
      <c r="E175" s="87">
        <v>800</v>
      </c>
      <c r="F175" s="115">
        <v>37157</v>
      </c>
      <c r="G175" s="122">
        <v>37070.699999999997</v>
      </c>
    </row>
    <row r="176" spans="1:7" s="69" customFormat="1" ht="30">
      <c r="A176" s="88" t="s">
        <v>289</v>
      </c>
      <c r="B176" s="86" t="s">
        <v>161</v>
      </c>
      <c r="C176" s="86" t="s">
        <v>35</v>
      </c>
      <c r="D176" s="86" t="s">
        <v>290</v>
      </c>
      <c r="E176" s="87"/>
      <c r="F176" s="115">
        <v>0</v>
      </c>
      <c r="G176" s="122"/>
    </row>
    <row r="177" spans="1:7" s="69" customFormat="1">
      <c r="A177" s="88" t="s">
        <v>150</v>
      </c>
      <c r="B177" s="86" t="s">
        <v>161</v>
      </c>
      <c r="C177" s="86" t="s">
        <v>35</v>
      </c>
      <c r="D177" s="86" t="s">
        <v>290</v>
      </c>
      <c r="E177" s="87">
        <v>800</v>
      </c>
      <c r="F177" s="115">
        <v>0</v>
      </c>
      <c r="G177" s="122"/>
    </row>
    <row r="178" spans="1:7" s="69" customFormat="1" ht="60">
      <c r="A178" s="88" t="s">
        <v>291</v>
      </c>
      <c r="B178" s="86" t="s">
        <v>161</v>
      </c>
      <c r="C178" s="86" t="s">
        <v>35</v>
      </c>
      <c r="D178" s="86" t="s">
        <v>292</v>
      </c>
      <c r="E178" s="87"/>
      <c r="F178" s="115">
        <v>1799.3</v>
      </c>
      <c r="G178" s="122">
        <f>SUM(G179)</f>
        <v>1799.3</v>
      </c>
    </row>
    <row r="179" spans="1:7" s="69" customFormat="1">
      <c r="A179" s="88" t="s">
        <v>150</v>
      </c>
      <c r="B179" s="86" t="s">
        <v>161</v>
      </c>
      <c r="C179" s="86" t="s">
        <v>35</v>
      </c>
      <c r="D179" s="86" t="s">
        <v>292</v>
      </c>
      <c r="E179" s="87">
        <v>800</v>
      </c>
      <c r="F179" s="115">
        <v>1799.3</v>
      </c>
      <c r="G179" s="122">
        <v>1799.3</v>
      </c>
    </row>
    <row r="180" spans="1:7" s="69" customFormat="1" ht="105">
      <c r="A180" s="88" t="s">
        <v>293</v>
      </c>
      <c r="B180" s="86" t="s">
        <v>161</v>
      </c>
      <c r="C180" s="86" t="s">
        <v>35</v>
      </c>
      <c r="D180" s="86" t="s">
        <v>294</v>
      </c>
      <c r="E180" s="87"/>
      <c r="F180" s="115">
        <v>0</v>
      </c>
      <c r="G180" s="122"/>
    </row>
    <row r="181" spans="1:7" s="69" customFormat="1">
      <c r="A181" s="88" t="s">
        <v>150</v>
      </c>
      <c r="B181" s="86" t="s">
        <v>161</v>
      </c>
      <c r="C181" s="86" t="s">
        <v>35</v>
      </c>
      <c r="D181" s="86" t="s">
        <v>294</v>
      </c>
      <c r="E181" s="87">
        <v>800</v>
      </c>
      <c r="F181" s="115">
        <v>0</v>
      </c>
      <c r="G181" s="122"/>
    </row>
    <row r="182" spans="1:7" s="69" customFormat="1" ht="90">
      <c r="A182" s="88" t="s">
        <v>295</v>
      </c>
      <c r="B182" s="86" t="s">
        <v>161</v>
      </c>
      <c r="C182" s="86" t="s">
        <v>35</v>
      </c>
      <c r="D182" s="86" t="s">
        <v>296</v>
      </c>
      <c r="E182" s="87"/>
      <c r="F182" s="115">
        <v>0</v>
      </c>
      <c r="G182" s="122"/>
    </row>
    <row r="183" spans="1:7" s="69" customFormat="1">
      <c r="A183" s="88" t="s">
        <v>150</v>
      </c>
      <c r="B183" s="86" t="s">
        <v>161</v>
      </c>
      <c r="C183" s="86" t="s">
        <v>35</v>
      </c>
      <c r="D183" s="86" t="s">
        <v>296</v>
      </c>
      <c r="E183" s="87">
        <v>800</v>
      </c>
      <c r="F183" s="115">
        <v>0</v>
      </c>
      <c r="G183" s="122"/>
    </row>
    <row r="184" spans="1:7" s="69" customFormat="1" ht="135">
      <c r="A184" s="94" t="s">
        <v>297</v>
      </c>
      <c r="B184" s="86" t="s">
        <v>161</v>
      </c>
      <c r="C184" s="86" t="s">
        <v>35</v>
      </c>
      <c r="D184" s="86" t="s">
        <v>298</v>
      </c>
      <c r="E184" s="87"/>
      <c r="F184" s="115">
        <v>2033</v>
      </c>
      <c r="G184" s="122">
        <f>SUM(G185)</f>
        <v>2033</v>
      </c>
    </row>
    <row r="185" spans="1:7" s="69" customFormat="1">
      <c r="A185" s="88" t="s">
        <v>150</v>
      </c>
      <c r="B185" s="86" t="s">
        <v>161</v>
      </c>
      <c r="C185" s="86" t="s">
        <v>35</v>
      </c>
      <c r="D185" s="86" t="s">
        <v>298</v>
      </c>
      <c r="E185" s="87">
        <v>800</v>
      </c>
      <c r="F185" s="115">
        <v>2033</v>
      </c>
      <c r="G185" s="122">
        <v>2033</v>
      </c>
    </row>
    <row r="186" spans="1:7" s="69" customFormat="1">
      <c r="A186" s="88" t="s">
        <v>299</v>
      </c>
      <c r="B186" s="86" t="s">
        <v>161</v>
      </c>
      <c r="C186" s="86" t="s">
        <v>35</v>
      </c>
      <c r="D186" s="86" t="s">
        <v>300</v>
      </c>
      <c r="E186" s="87"/>
      <c r="F186" s="115">
        <v>1968.1999999999998</v>
      </c>
      <c r="G186" s="122">
        <f>SUM(G187)</f>
        <v>1518.4</v>
      </c>
    </row>
    <row r="187" spans="1:7" s="69" customFormat="1" ht="30">
      <c r="A187" s="88" t="s">
        <v>214</v>
      </c>
      <c r="B187" s="86" t="s">
        <v>161</v>
      </c>
      <c r="C187" s="86" t="s">
        <v>35</v>
      </c>
      <c r="D187" s="86" t="s">
        <v>300</v>
      </c>
      <c r="E187" s="87">
        <v>400</v>
      </c>
      <c r="F187" s="115">
        <v>1968.1999999999998</v>
      </c>
      <c r="G187" s="122">
        <v>1518.4</v>
      </c>
    </row>
    <row r="188" spans="1:7" s="69" customFormat="1">
      <c r="A188" s="85" t="s">
        <v>301</v>
      </c>
      <c r="B188" s="86" t="s">
        <v>161</v>
      </c>
      <c r="C188" s="86" t="s">
        <v>37</v>
      </c>
      <c r="D188" s="86"/>
      <c r="E188" s="87"/>
      <c r="F188" s="116">
        <f t="shared" ref="F188" si="17">SUM(F189+F209+F267+F271)</f>
        <v>1021643.7</v>
      </c>
      <c r="G188" s="122">
        <f>SUM(G189+G209+G267+G271)</f>
        <v>649563.60000000009</v>
      </c>
    </row>
    <row r="189" spans="1:7" s="69" customFormat="1">
      <c r="A189" s="85" t="s">
        <v>302</v>
      </c>
      <c r="B189" s="86" t="s">
        <v>161</v>
      </c>
      <c r="C189" s="86" t="s">
        <v>39</v>
      </c>
      <c r="D189" s="86"/>
      <c r="E189" s="87"/>
      <c r="F189" s="116">
        <f t="shared" ref="F189" si="18">SUM(F190+F198+F205)</f>
        <v>282443.3</v>
      </c>
      <c r="G189" s="122">
        <f>SUM(G190+G198+G205)</f>
        <v>12443.2</v>
      </c>
    </row>
    <row r="190" spans="1:7" s="69" customFormat="1">
      <c r="A190" s="78" t="s">
        <v>138</v>
      </c>
      <c r="B190" s="86" t="s">
        <v>161</v>
      </c>
      <c r="C190" s="86" t="s">
        <v>39</v>
      </c>
      <c r="D190" s="86" t="s">
        <v>139</v>
      </c>
      <c r="E190" s="87"/>
      <c r="F190" s="116">
        <f t="shared" ref="F190" si="19">SUM(F191+F193)</f>
        <v>272000</v>
      </c>
      <c r="G190" s="122">
        <f>SUM(G191+G193)</f>
        <v>2000</v>
      </c>
    </row>
    <row r="191" spans="1:7" s="69" customFormat="1" ht="45">
      <c r="A191" s="85" t="s">
        <v>303</v>
      </c>
      <c r="B191" s="86" t="s">
        <v>161</v>
      </c>
      <c r="C191" s="86" t="s">
        <v>39</v>
      </c>
      <c r="D191" s="86" t="s">
        <v>304</v>
      </c>
      <c r="E191" s="87"/>
      <c r="F191" s="116">
        <f t="shared" ref="F191" si="20">SUM(F192)</f>
        <v>2000</v>
      </c>
      <c r="G191" s="122">
        <f>SUM(G192)</f>
        <v>2000</v>
      </c>
    </row>
    <row r="192" spans="1:7" s="69" customFormat="1" ht="30">
      <c r="A192" s="88" t="s">
        <v>149</v>
      </c>
      <c r="B192" s="86" t="s">
        <v>161</v>
      </c>
      <c r="C192" s="86" t="s">
        <v>39</v>
      </c>
      <c r="D192" s="86" t="s">
        <v>304</v>
      </c>
      <c r="E192" s="87">
        <v>200</v>
      </c>
      <c r="F192" s="115">
        <v>2000</v>
      </c>
      <c r="G192" s="122">
        <v>2000</v>
      </c>
    </row>
    <row r="193" spans="1:7" s="69" customFormat="1" ht="45">
      <c r="A193" s="78" t="s">
        <v>182</v>
      </c>
      <c r="B193" s="86" t="s">
        <v>161</v>
      </c>
      <c r="C193" s="86" t="s">
        <v>39</v>
      </c>
      <c r="D193" s="86" t="s">
        <v>183</v>
      </c>
      <c r="E193" s="87"/>
      <c r="F193" s="116">
        <f t="shared" ref="F193" si="21">SUM(F194+F196)</f>
        <v>270000</v>
      </c>
      <c r="G193" s="122">
        <f>SUM(G194+G196)</f>
        <v>0</v>
      </c>
    </row>
    <row r="194" spans="1:7" s="69" customFormat="1" ht="105">
      <c r="A194" s="89" t="s">
        <v>305</v>
      </c>
      <c r="B194" s="86" t="s">
        <v>161</v>
      </c>
      <c r="C194" s="86" t="s">
        <v>39</v>
      </c>
      <c r="D194" s="86" t="s">
        <v>306</v>
      </c>
      <c r="E194" s="87"/>
      <c r="F194" s="115">
        <v>0</v>
      </c>
      <c r="G194" s="122">
        <v>0</v>
      </c>
    </row>
    <row r="195" spans="1:7" s="69" customFormat="1" ht="30">
      <c r="A195" s="88" t="s">
        <v>214</v>
      </c>
      <c r="B195" s="86" t="s">
        <v>161</v>
      </c>
      <c r="C195" s="86" t="s">
        <v>39</v>
      </c>
      <c r="D195" s="86" t="s">
        <v>306</v>
      </c>
      <c r="E195" s="87" t="s">
        <v>307</v>
      </c>
      <c r="F195" s="115">
        <v>0</v>
      </c>
      <c r="G195" s="122">
        <v>0</v>
      </c>
    </row>
    <row r="196" spans="1:7" s="69" customFormat="1" ht="105">
      <c r="A196" s="89" t="s">
        <v>305</v>
      </c>
      <c r="B196" s="86" t="s">
        <v>161</v>
      </c>
      <c r="C196" s="86" t="s">
        <v>39</v>
      </c>
      <c r="D196" s="86" t="s">
        <v>308</v>
      </c>
      <c r="E196" s="87"/>
      <c r="F196" s="115">
        <f>F197</f>
        <v>270000</v>
      </c>
      <c r="G196" s="122">
        <v>0</v>
      </c>
    </row>
    <row r="197" spans="1:7" s="69" customFormat="1" ht="30">
      <c r="A197" s="88" t="s">
        <v>214</v>
      </c>
      <c r="B197" s="86" t="s">
        <v>161</v>
      </c>
      <c r="C197" s="86" t="s">
        <v>39</v>
      </c>
      <c r="D197" s="86" t="s">
        <v>308</v>
      </c>
      <c r="E197" s="87" t="s">
        <v>307</v>
      </c>
      <c r="F197" s="115">
        <v>270000</v>
      </c>
      <c r="G197" s="122">
        <v>0</v>
      </c>
    </row>
    <row r="198" spans="1:7" s="69" customFormat="1" ht="60">
      <c r="A198" s="85" t="s">
        <v>309</v>
      </c>
      <c r="B198" s="86" t="s">
        <v>161</v>
      </c>
      <c r="C198" s="86" t="s">
        <v>39</v>
      </c>
      <c r="D198" s="86" t="s">
        <v>310</v>
      </c>
      <c r="E198" s="87"/>
      <c r="F198" s="115">
        <v>6162.5</v>
      </c>
      <c r="G198" s="122">
        <f>SUM(G199+G202)</f>
        <v>6162.4</v>
      </c>
    </row>
    <row r="199" spans="1:7" s="69" customFormat="1" ht="45">
      <c r="A199" s="85" t="s">
        <v>311</v>
      </c>
      <c r="B199" s="86" t="s">
        <v>161</v>
      </c>
      <c r="C199" s="86" t="s">
        <v>39</v>
      </c>
      <c r="D199" s="86" t="s">
        <v>312</v>
      </c>
      <c r="E199" s="87"/>
      <c r="F199" s="115">
        <v>304.5</v>
      </c>
      <c r="G199" s="122">
        <f>SUM(G200)</f>
        <v>304.5</v>
      </c>
    </row>
    <row r="200" spans="1:7" s="69" customFormat="1" ht="45">
      <c r="A200" s="88" t="s">
        <v>313</v>
      </c>
      <c r="B200" s="86" t="s">
        <v>161</v>
      </c>
      <c r="C200" s="86" t="s">
        <v>39</v>
      </c>
      <c r="D200" s="86" t="s">
        <v>314</v>
      </c>
      <c r="E200" s="87"/>
      <c r="F200" s="115">
        <v>304.5</v>
      </c>
      <c r="G200" s="122">
        <f>SUM(G201)</f>
        <v>304.5</v>
      </c>
    </row>
    <row r="201" spans="1:7" s="69" customFormat="1" ht="30">
      <c r="A201" s="88" t="s">
        <v>149</v>
      </c>
      <c r="B201" s="86" t="s">
        <v>161</v>
      </c>
      <c r="C201" s="86" t="s">
        <v>39</v>
      </c>
      <c r="D201" s="86" t="s">
        <v>314</v>
      </c>
      <c r="E201" s="87">
        <v>200</v>
      </c>
      <c r="F201" s="115">
        <v>304.5</v>
      </c>
      <c r="G201" s="122">
        <v>304.5</v>
      </c>
    </row>
    <row r="202" spans="1:7" s="69" customFormat="1" ht="30">
      <c r="A202" s="88" t="s">
        <v>315</v>
      </c>
      <c r="B202" s="86" t="s">
        <v>161</v>
      </c>
      <c r="C202" s="86" t="s">
        <v>39</v>
      </c>
      <c r="D202" s="86" t="s">
        <v>316</v>
      </c>
      <c r="E202" s="87"/>
      <c r="F202" s="115">
        <v>5858</v>
      </c>
      <c r="G202" s="122">
        <f>SUM(G203)</f>
        <v>5857.9</v>
      </c>
    </row>
    <row r="203" spans="1:7" s="69" customFormat="1" ht="30">
      <c r="A203" s="88" t="s">
        <v>317</v>
      </c>
      <c r="B203" s="86" t="s">
        <v>161</v>
      </c>
      <c r="C203" s="86" t="s">
        <v>39</v>
      </c>
      <c r="D203" s="86" t="s">
        <v>318</v>
      </c>
      <c r="E203" s="87"/>
      <c r="F203" s="115">
        <v>5858</v>
      </c>
      <c r="G203" s="122">
        <f>SUM(G204)</f>
        <v>5857.9</v>
      </c>
    </row>
    <row r="204" spans="1:7" s="69" customFormat="1" ht="30">
      <c r="A204" s="88" t="s">
        <v>149</v>
      </c>
      <c r="B204" s="86" t="s">
        <v>161</v>
      </c>
      <c r="C204" s="86" t="s">
        <v>39</v>
      </c>
      <c r="D204" s="86" t="s">
        <v>318</v>
      </c>
      <c r="E204" s="87">
        <v>200</v>
      </c>
      <c r="F204" s="115">
        <v>5858</v>
      </c>
      <c r="G204" s="122">
        <v>5857.9</v>
      </c>
    </row>
    <row r="205" spans="1:7" s="69" customFormat="1" ht="60">
      <c r="A205" s="88" t="s">
        <v>319</v>
      </c>
      <c r="B205" s="86" t="s">
        <v>161</v>
      </c>
      <c r="C205" s="86" t="s">
        <v>39</v>
      </c>
      <c r="D205" s="86" t="s">
        <v>320</v>
      </c>
      <c r="E205" s="87"/>
      <c r="F205" s="115">
        <v>4280.7999999999993</v>
      </c>
      <c r="G205" s="122">
        <f>SUM(G206)</f>
        <v>4280.8</v>
      </c>
    </row>
    <row r="206" spans="1:7" s="69" customFormat="1">
      <c r="A206" s="85" t="s">
        <v>321</v>
      </c>
      <c r="B206" s="86" t="s">
        <v>161</v>
      </c>
      <c r="C206" s="86" t="s">
        <v>39</v>
      </c>
      <c r="D206" s="86" t="s">
        <v>322</v>
      </c>
      <c r="E206" s="87"/>
      <c r="F206" s="115">
        <v>4280.7999999999993</v>
      </c>
      <c r="G206" s="122">
        <f>SUM(G207:G208)</f>
        <v>4280.8</v>
      </c>
    </row>
    <row r="207" spans="1:7" s="69" customFormat="1" ht="30">
      <c r="A207" s="88" t="s">
        <v>149</v>
      </c>
      <c r="B207" s="86" t="s">
        <v>161</v>
      </c>
      <c r="C207" s="86" t="s">
        <v>39</v>
      </c>
      <c r="D207" s="86" t="s">
        <v>322</v>
      </c>
      <c r="E207" s="87">
        <v>200</v>
      </c>
      <c r="F207" s="115">
        <v>2937.3</v>
      </c>
      <c r="G207" s="122">
        <v>2937.3</v>
      </c>
    </row>
    <row r="208" spans="1:7" s="69" customFormat="1" ht="30">
      <c r="A208" s="88" t="s">
        <v>214</v>
      </c>
      <c r="B208" s="86" t="s">
        <v>161</v>
      </c>
      <c r="C208" s="86" t="s">
        <v>39</v>
      </c>
      <c r="D208" s="86" t="s">
        <v>322</v>
      </c>
      <c r="E208" s="87">
        <v>400</v>
      </c>
      <c r="F208" s="115">
        <v>1343.5</v>
      </c>
      <c r="G208" s="122">
        <v>1343.5</v>
      </c>
    </row>
    <row r="209" spans="1:7" s="69" customFormat="1">
      <c r="A209" s="85" t="s">
        <v>323</v>
      </c>
      <c r="B209" s="86" t="s">
        <v>161</v>
      </c>
      <c r="C209" s="86" t="s">
        <v>41</v>
      </c>
      <c r="D209" s="86"/>
      <c r="E209" s="87"/>
      <c r="F209" s="115">
        <v>657327.79999999993</v>
      </c>
      <c r="G209" s="122">
        <f>SUM(G210+G263)</f>
        <v>555795.80000000005</v>
      </c>
    </row>
    <row r="210" spans="1:7" s="69" customFormat="1" ht="60">
      <c r="A210" s="89" t="s">
        <v>324</v>
      </c>
      <c r="B210" s="86" t="s">
        <v>161</v>
      </c>
      <c r="C210" s="86" t="s">
        <v>41</v>
      </c>
      <c r="D210" s="86" t="s">
        <v>310</v>
      </c>
      <c r="E210" s="87"/>
      <c r="F210" s="115">
        <v>188972.70000000004</v>
      </c>
      <c r="G210" s="122">
        <f>SUM(G211)</f>
        <v>87440.700000000012</v>
      </c>
    </row>
    <row r="211" spans="1:7" s="69" customFormat="1" ht="45">
      <c r="A211" s="89" t="s">
        <v>311</v>
      </c>
      <c r="B211" s="86" t="s">
        <v>161</v>
      </c>
      <c r="C211" s="86" t="s">
        <v>41</v>
      </c>
      <c r="D211" s="86" t="s">
        <v>312</v>
      </c>
      <c r="E211" s="87"/>
      <c r="F211" s="115">
        <v>188972.70000000004</v>
      </c>
      <c r="G211" s="122">
        <f>SUM(G212+G214+G216+G220+G222+G224+G226+G228+G230+G232+G234+G236+G238+G240+G242+G244+G246+G248+G250+G252+G254+G256+G258+G260)</f>
        <v>87440.700000000012</v>
      </c>
    </row>
    <row r="212" spans="1:7" s="69" customFormat="1" ht="30">
      <c r="A212" s="89" t="s">
        <v>325</v>
      </c>
      <c r="B212" s="86" t="s">
        <v>161</v>
      </c>
      <c r="C212" s="86" t="s">
        <v>41</v>
      </c>
      <c r="D212" s="86" t="s">
        <v>326</v>
      </c>
      <c r="E212" s="87"/>
      <c r="F212" s="115">
        <v>2639.6</v>
      </c>
      <c r="G212" s="122">
        <f>SUM(G213)</f>
        <v>2639.6</v>
      </c>
    </row>
    <row r="213" spans="1:7" s="69" customFormat="1" ht="30">
      <c r="A213" s="88" t="s">
        <v>149</v>
      </c>
      <c r="B213" s="86" t="s">
        <v>161</v>
      </c>
      <c r="C213" s="86" t="s">
        <v>41</v>
      </c>
      <c r="D213" s="86" t="s">
        <v>326</v>
      </c>
      <c r="E213" s="87" t="s">
        <v>177</v>
      </c>
      <c r="F213" s="115">
        <v>2639.6</v>
      </c>
      <c r="G213" s="122">
        <v>2639.6</v>
      </c>
    </row>
    <row r="214" spans="1:7" s="69" customFormat="1">
      <c r="A214" s="89" t="s">
        <v>327</v>
      </c>
      <c r="B214" s="86" t="s">
        <v>161</v>
      </c>
      <c r="C214" s="86" t="s">
        <v>41</v>
      </c>
      <c r="D214" s="86" t="s">
        <v>328</v>
      </c>
      <c r="E214" s="87"/>
      <c r="F214" s="115">
        <v>279.29999999999995</v>
      </c>
      <c r="G214" s="122">
        <f>SUM(G215)</f>
        <v>279.2</v>
      </c>
    </row>
    <row r="215" spans="1:7" s="69" customFormat="1" ht="30">
      <c r="A215" s="88" t="s">
        <v>214</v>
      </c>
      <c r="B215" s="86" t="s">
        <v>161</v>
      </c>
      <c r="C215" s="86" t="s">
        <v>41</v>
      </c>
      <c r="D215" s="86" t="s">
        <v>328</v>
      </c>
      <c r="E215" s="87">
        <v>400</v>
      </c>
      <c r="F215" s="115">
        <v>279.29999999999995</v>
      </c>
      <c r="G215" s="122">
        <v>279.2</v>
      </c>
    </row>
    <row r="216" spans="1:7" s="69" customFormat="1" ht="30">
      <c r="A216" s="89" t="s">
        <v>329</v>
      </c>
      <c r="B216" s="86" t="s">
        <v>161</v>
      </c>
      <c r="C216" s="86" t="s">
        <v>41</v>
      </c>
      <c r="D216" s="86" t="s">
        <v>330</v>
      </c>
      <c r="E216" s="87"/>
      <c r="F216" s="115">
        <v>2524.5</v>
      </c>
      <c r="G216" s="122">
        <f>SUM(G217)</f>
        <v>2524.4</v>
      </c>
    </row>
    <row r="217" spans="1:7" s="69" customFormat="1" ht="30">
      <c r="A217" s="88" t="s">
        <v>214</v>
      </c>
      <c r="B217" s="86" t="s">
        <v>161</v>
      </c>
      <c r="C217" s="86" t="s">
        <v>41</v>
      </c>
      <c r="D217" s="86" t="s">
        <v>330</v>
      </c>
      <c r="E217" s="87">
        <v>400</v>
      </c>
      <c r="F217" s="115">
        <v>2524.5</v>
      </c>
      <c r="G217" s="122">
        <v>2524.4</v>
      </c>
    </row>
    <row r="218" spans="1:7" s="69" customFormat="1" ht="30">
      <c r="A218" s="85" t="s">
        <v>331</v>
      </c>
      <c r="B218" s="86" t="s">
        <v>161</v>
      </c>
      <c r="C218" s="86" t="s">
        <v>41</v>
      </c>
      <c r="D218" s="86" t="s">
        <v>332</v>
      </c>
      <c r="E218" s="87"/>
      <c r="F218" s="115">
        <v>0</v>
      </c>
      <c r="G218" s="122"/>
    </row>
    <row r="219" spans="1:7" s="69" customFormat="1" ht="30">
      <c r="A219" s="88" t="s">
        <v>214</v>
      </c>
      <c r="B219" s="86" t="s">
        <v>161</v>
      </c>
      <c r="C219" s="86" t="s">
        <v>41</v>
      </c>
      <c r="D219" s="86" t="s">
        <v>332</v>
      </c>
      <c r="E219" s="87">
        <v>400</v>
      </c>
      <c r="F219" s="115">
        <v>0</v>
      </c>
      <c r="G219" s="122"/>
    </row>
    <row r="220" spans="1:7" s="69" customFormat="1" ht="30">
      <c r="A220" s="88" t="s">
        <v>333</v>
      </c>
      <c r="B220" s="86" t="s">
        <v>161</v>
      </c>
      <c r="C220" s="86" t="s">
        <v>41</v>
      </c>
      <c r="D220" s="86" t="s">
        <v>334</v>
      </c>
      <c r="E220" s="87"/>
      <c r="F220" s="115">
        <v>2401</v>
      </c>
      <c r="G220" s="122">
        <f>SUM(G221)</f>
        <v>2320.3000000000002</v>
      </c>
    </row>
    <row r="221" spans="1:7" s="69" customFormat="1" ht="30">
      <c r="A221" s="88" t="s">
        <v>214</v>
      </c>
      <c r="B221" s="86" t="s">
        <v>161</v>
      </c>
      <c r="C221" s="86" t="s">
        <v>41</v>
      </c>
      <c r="D221" s="86" t="s">
        <v>334</v>
      </c>
      <c r="E221" s="87">
        <v>400</v>
      </c>
      <c r="F221" s="115">
        <v>2401</v>
      </c>
      <c r="G221" s="122">
        <v>2320.3000000000002</v>
      </c>
    </row>
    <row r="222" spans="1:7" s="69" customFormat="1" ht="30">
      <c r="A222" s="88" t="s">
        <v>335</v>
      </c>
      <c r="B222" s="86" t="s">
        <v>161</v>
      </c>
      <c r="C222" s="86" t="s">
        <v>41</v>
      </c>
      <c r="D222" s="86" t="s">
        <v>336</v>
      </c>
      <c r="E222" s="87"/>
      <c r="F222" s="115">
        <v>2495.1</v>
      </c>
      <c r="G222" s="122">
        <v>0</v>
      </c>
    </row>
    <row r="223" spans="1:7" s="69" customFormat="1" ht="30">
      <c r="A223" s="88" t="s">
        <v>214</v>
      </c>
      <c r="B223" s="86" t="s">
        <v>161</v>
      </c>
      <c r="C223" s="86" t="s">
        <v>41</v>
      </c>
      <c r="D223" s="86" t="s">
        <v>336</v>
      </c>
      <c r="E223" s="87">
        <v>400</v>
      </c>
      <c r="F223" s="115">
        <v>2495.1</v>
      </c>
      <c r="G223" s="122">
        <v>0</v>
      </c>
    </row>
    <row r="224" spans="1:7" s="69" customFormat="1" ht="45">
      <c r="A224" s="88" t="s">
        <v>337</v>
      </c>
      <c r="B224" s="86" t="s">
        <v>161</v>
      </c>
      <c r="C224" s="86" t="s">
        <v>41</v>
      </c>
      <c r="D224" s="86" t="s">
        <v>338</v>
      </c>
      <c r="E224" s="87"/>
      <c r="F224" s="115">
        <v>2863</v>
      </c>
      <c r="G224" s="122">
        <f>SUM(G225)</f>
        <v>2863</v>
      </c>
    </row>
    <row r="225" spans="1:7" s="69" customFormat="1" ht="30">
      <c r="A225" s="88" t="s">
        <v>214</v>
      </c>
      <c r="B225" s="86" t="s">
        <v>161</v>
      </c>
      <c r="C225" s="86" t="s">
        <v>41</v>
      </c>
      <c r="D225" s="86" t="s">
        <v>338</v>
      </c>
      <c r="E225" s="87">
        <v>400</v>
      </c>
      <c r="F225" s="115">
        <v>2863</v>
      </c>
      <c r="G225" s="122">
        <v>2863</v>
      </c>
    </row>
    <row r="226" spans="1:7" s="69" customFormat="1" ht="30">
      <c r="A226" s="88" t="s">
        <v>339</v>
      </c>
      <c r="B226" s="86" t="s">
        <v>161</v>
      </c>
      <c r="C226" s="86" t="s">
        <v>41</v>
      </c>
      <c r="D226" s="86" t="s">
        <v>340</v>
      </c>
      <c r="E226" s="87"/>
      <c r="F226" s="115">
        <v>1600.3</v>
      </c>
      <c r="G226" s="122">
        <f>SUM(G227)</f>
        <v>1600.3</v>
      </c>
    </row>
    <row r="227" spans="1:7" s="69" customFormat="1" ht="30">
      <c r="A227" s="88" t="s">
        <v>214</v>
      </c>
      <c r="B227" s="86" t="s">
        <v>161</v>
      </c>
      <c r="C227" s="86" t="s">
        <v>41</v>
      </c>
      <c r="D227" s="86" t="s">
        <v>340</v>
      </c>
      <c r="E227" s="87">
        <v>400</v>
      </c>
      <c r="F227" s="115">
        <v>1600.3</v>
      </c>
      <c r="G227" s="122">
        <v>1600.3</v>
      </c>
    </row>
    <row r="228" spans="1:7" s="69" customFormat="1" ht="30">
      <c r="A228" s="88" t="s">
        <v>341</v>
      </c>
      <c r="B228" s="86" t="s">
        <v>161</v>
      </c>
      <c r="C228" s="86" t="s">
        <v>41</v>
      </c>
      <c r="D228" s="86" t="s">
        <v>342</v>
      </c>
      <c r="E228" s="87"/>
      <c r="F228" s="115">
        <v>330.5</v>
      </c>
      <c r="G228" s="122">
        <f>SUM(G229)</f>
        <v>330.5</v>
      </c>
    </row>
    <row r="229" spans="1:7" s="69" customFormat="1" ht="30">
      <c r="A229" s="88" t="s">
        <v>214</v>
      </c>
      <c r="B229" s="86" t="s">
        <v>161</v>
      </c>
      <c r="C229" s="86" t="s">
        <v>41</v>
      </c>
      <c r="D229" s="86" t="s">
        <v>342</v>
      </c>
      <c r="E229" s="87">
        <v>400</v>
      </c>
      <c r="F229" s="115">
        <v>330.5</v>
      </c>
      <c r="G229" s="122">
        <v>330.5</v>
      </c>
    </row>
    <row r="230" spans="1:7" s="69" customFormat="1">
      <c r="A230" s="88" t="s">
        <v>343</v>
      </c>
      <c r="B230" s="86" t="s">
        <v>161</v>
      </c>
      <c r="C230" s="86" t="s">
        <v>41</v>
      </c>
      <c r="D230" s="86" t="s">
        <v>344</v>
      </c>
      <c r="E230" s="87"/>
      <c r="F230" s="115">
        <v>396.1</v>
      </c>
      <c r="G230" s="122">
        <f>SUM(G231)</f>
        <v>396</v>
      </c>
    </row>
    <row r="231" spans="1:7" s="69" customFormat="1" ht="30">
      <c r="A231" s="88" t="s">
        <v>214</v>
      </c>
      <c r="B231" s="86" t="s">
        <v>161</v>
      </c>
      <c r="C231" s="86" t="s">
        <v>41</v>
      </c>
      <c r="D231" s="86" t="s">
        <v>344</v>
      </c>
      <c r="E231" s="87">
        <v>400</v>
      </c>
      <c r="F231" s="115">
        <v>396.1</v>
      </c>
      <c r="G231" s="122">
        <v>396</v>
      </c>
    </row>
    <row r="232" spans="1:7" s="69" customFormat="1">
      <c r="A232" s="88" t="s">
        <v>345</v>
      </c>
      <c r="B232" s="86" t="s">
        <v>161</v>
      </c>
      <c r="C232" s="86" t="s">
        <v>41</v>
      </c>
      <c r="D232" s="86" t="s">
        <v>346</v>
      </c>
      <c r="E232" s="87"/>
      <c r="F232" s="115">
        <v>567</v>
      </c>
      <c r="G232" s="122">
        <f>SUM(G233)</f>
        <v>567</v>
      </c>
    </row>
    <row r="233" spans="1:7" s="69" customFormat="1" ht="30">
      <c r="A233" s="88" t="s">
        <v>149</v>
      </c>
      <c r="B233" s="86" t="s">
        <v>161</v>
      </c>
      <c r="C233" s="86" t="s">
        <v>41</v>
      </c>
      <c r="D233" s="86" t="s">
        <v>346</v>
      </c>
      <c r="E233" s="87">
        <v>200</v>
      </c>
      <c r="F233" s="115">
        <v>567</v>
      </c>
      <c r="G233" s="122">
        <v>567</v>
      </c>
    </row>
    <row r="234" spans="1:7" s="69" customFormat="1" ht="30">
      <c r="A234" s="88" t="s">
        <v>347</v>
      </c>
      <c r="B234" s="86" t="s">
        <v>161</v>
      </c>
      <c r="C234" s="86" t="s">
        <v>41</v>
      </c>
      <c r="D234" s="86" t="s">
        <v>348</v>
      </c>
      <c r="E234" s="87"/>
      <c r="F234" s="115">
        <v>1053.9000000000001</v>
      </c>
      <c r="G234" s="122">
        <f>SUM(G235)</f>
        <v>1053.9000000000001</v>
      </c>
    </row>
    <row r="235" spans="1:7" s="69" customFormat="1" ht="30">
      <c r="A235" s="88" t="s">
        <v>149</v>
      </c>
      <c r="B235" s="86" t="s">
        <v>161</v>
      </c>
      <c r="C235" s="86" t="s">
        <v>41</v>
      </c>
      <c r="D235" s="86" t="s">
        <v>348</v>
      </c>
      <c r="E235" s="87">
        <v>200</v>
      </c>
      <c r="F235" s="115">
        <v>1053.9000000000001</v>
      </c>
      <c r="G235" s="122">
        <v>1053.9000000000001</v>
      </c>
    </row>
    <row r="236" spans="1:7" s="69" customFormat="1" ht="30">
      <c r="A236" s="89" t="s">
        <v>349</v>
      </c>
      <c r="B236" s="86" t="s">
        <v>161</v>
      </c>
      <c r="C236" s="86" t="s">
        <v>41</v>
      </c>
      <c r="D236" s="86" t="s">
        <v>350</v>
      </c>
      <c r="E236" s="87"/>
      <c r="F236" s="115">
        <v>962.7</v>
      </c>
      <c r="G236" s="122">
        <f>SUM(G237)</f>
        <v>962.7</v>
      </c>
    </row>
    <row r="237" spans="1:7" s="69" customFormat="1" ht="30">
      <c r="A237" s="88" t="s">
        <v>149</v>
      </c>
      <c r="B237" s="86" t="s">
        <v>161</v>
      </c>
      <c r="C237" s="86" t="s">
        <v>41</v>
      </c>
      <c r="D237" s="86" t="s">
        <v>350</v>
      </c>
      <c r="E237" s="87">
        <v>200</v>
      </c>
      <c r="F237" s="115">
        <v>962.7</v>
      </c>
      <c r="G237" s="122">
        <v>962.7</v>
      </c>
    </row>
    <row r="238" spans="1:7" s="69" customFormat="1" ht="30">
      <c r="A238" s="89" t="s">
        <v>351</v>
      </c>
      <c r="B238" s="86" t="s">
        <v>161</v>
      </c>
      <c r="C238" s="86" t="s">
        <v>41</v>
      </c>
      <c r="D238" s="86" t="s">
        <v>352</v>
      </c>
      <c r="E238" s="87"/>
      <c r="F238" s="115">
        <v>79.5</v>
      </c>
      <c r="G238" s="122">
        <f>SUM(G239)</f>
        <v>79.5</v>
      </c>
    </row>
    <row r="239" spans="1:7" s="69" customFormat="1" ht="30">
      <c r="A239" s="88" t="s">
        <v>149</v>
      </c>
      <c r="B239" s="86" t="s">
        <v>161</v>
      </c>
      <c r="C239" s="86" t="s">
        <v>41</v>
      </c>
      <c r="D239" s="86" t="s">
        <v>352</v>
      </c>
      <c r="E239" s="87">
        <v>200</v>
      </c>
      <c r="F239" s="115">
        <v>79.5</v>
      </c>
      <c r="G239" s="122">
        <v>79.5</v>
      </c>
    </row>
    <row r="240" spans="1:7" s="69" customFormat="1" ht="30">
      <c r="A240" s="89" t="s">
        <v>353</v>
      </c>
      <c r="B240" s="86" t="s">
        <v>161</v>
      </c>
      <c r="C240" s="86" t="s">
        <v>41</v>
      </c>
      <c r="D240" s="86" t="s">
        <v>354</v>
      </c>
      <c r="E240" s="87"/>
      <c r="F240" s="115">
        <v>31.7</v>
      </c>
      <c r="G240" s="122">
        <f>SUM(G241)</f>
        <v>31.7</v>
      </c>
    </row>
    <row r="241" spans="1:7" s="69" customFormat="1" ht="30">
      <c r="A241" s="88" t="s">
        <v>149</v>
      </c>
      <c r="B241" s="86" t="s">
        <v>161</v>
      </c>
      <c r="C241" s="86" t="s">
        <v>41</v>
      </c>
      <c r="D241" s="86" t="s">
        <v>354</v>
      </c>
      <c r="E241" s="87">
        <v>200</v>
      </c>
      <c r="F241" s="115">
        <v>31.7</v>
      </c>
      <c r="G241" s="122">
        <v>31.7</v>
      </c>
    </row>
    <row r="242" spans="1:7" s="69" customFormat="1" ht="30">
      <c r="A242" s="89" t="s">
        <v>355</v>
      </c>
      <c r="B242" s="86" t="s">
        <v>161</v>
      </c>
      <c r="C242" s="86" t="s">
        <v>41</v>
      </c>
      <c r="D242" s="86" t="s">
        <v>356</v>
      </c>
      <c r="E242" s="87"/>
      <c r="F242" s="115">
        <v>7.8</v>
      </c>
      <c r="G242" s="122">
        <f>SUM(G243)</f>
        <v>7.8</v>
      </c>
    </row>
    <row r="243" spans="1:7" s="69" customFormat="1" ht="30">
      <c r="A243" s="88" t="s">
        <v>149</v>
      </c>
      <c r="B243" s="86" t="s">
        <v>161</v>
      </c>
      <c r="C243" s="86" t="s">
        <v>41</v>
      </c>
      <c r="D243" s="86" t="s">
        <v>356</v>
      </c>
      <c r="E243" s="87">
        <v>200</v>
      </c>
      <c r="F243" s="115">
        <v>7.8</v>
      </c>
      <c r="G243" s="122">
        <v>7.8</v>
      </c>
    </row>
    <row r="244" spans="1:7" s="69" customFormat="1" ht="30">
      <c r="A244" s="89" t="s">
        <v>357</v>
      </c>
      <c r="B244" s="86" t="s">
        <v>161</v>
      </c>
      <c r="C244" s="86" t="s">
        <v>41</v>
      </c>
      <c r="D244" s="86" t="s">
        <v>358</v>
      </c>
      <c r="E244" s="87"/>
      <c r="F244" s="115">
        <v>123.9</v>
      </c>
      <c r="G244" s="122">
        <f>SUM(G245)</f>
        <v>123.9</v>
      </c>
    </row>
    <row r="245" spans="1:7" s="69" customFormat="1" ht="30">
      <c r="A245" s="88" t="s">
        <v>149</v>
      </c>
      <c r="B245" s="86" t="s">
        <v>161</v>
      </c>
      <c r="C245" s="86" t="s">
        <v>41</v>
      </c>
      <c r="D245" s="86" t="s">
        <v>358</v>
      </c>
      <c r="E245" s="87">
        <v>200</v>
      </c>
      <c r="F245" s="115">
        <v>123.9</v>
      </c>
      <c r="G245" s="122">
        <v>123.9</v>
      </c>
    </row>
    <row r="246" spans="1:7" s="69" customFormat="1">
      <c r="A246" s="88" t="s">
        <v>359</v>
      </c>
      <c r="B246" s="86" t="s">
        <v>161</v>
      </c>
      <c r="C246" s="86" t="s">
        <v>41</v>
      </c>
      <c r="D246" s="86" t="s">
        <v>360</v>
      </c>
      <c r="E246" s="87"/>
      <c r="F246" s="115">
        <v>92.2</v>
      </c>
      <c r="G246" s="122">
        <f>SUM(G247)</f>
        <v>92.2</v>
      </c>
    </row>
    <row r="247" spans="1:7" s="69" customFormat="1" ht="30">
      <c r="A247" s="88" t="s">
        <v>149</v>
      </c>
      <c r="B247" s="86" t="s">
        <v>161</v>
      </c>
      <c r="C247" s="86" t="s">
        <v>41</v>
      </c>
      <c r="D247" s="86" t="s">
        <v>360</v>
      </c>
      <c r="E247" s="87">
        <v>200</v>
      </c>
      <c r="F247" s="115">
        <v>92.2</v>
      </c>
      <c r="G247" s="122">
        <v>92.2</v>
      </c>
    </row>
    <row r="248" spans="1:7" s="69" customFormat="1" ht="45">
      <c r="A248" s="88" t="s">
        <v>361</v>
      </c>
      <c r="B248" s="86" t="s">
        <v>161</v>
      </c>
      <c r="C248" s="86" t="s">
        <v>41</v>
      </c>
      <c r="D248" s="86" t="s">
        <v>362</v>
      </c>
      <c r="E248" s="87"/>
      <c r="F248" s="115">
        <v>155</v>
      </c>
      <c r="G248" s="122">
        <f>SUM(G249)</f>
        <v>155</v>
      </c>
    </row>
    <row r="249" spans="1:7" s="69" customFormat="1" ht="30">
      <c r="A249" s="88" t="s">
        <v>149</v>
      </c>
      <c r="B249" s="86" t="s">
        <v>161</v>
      </c>
      <c r="C249" s="86" t="s">
        <v>41</v>
      </c>
      <c r="D249" s="86" t="s">
        <v>362</v>
      </c>
      <c r="E249" s="87">
        <v>200</v>
      </c>
      <c r="F249" s="115">
        <v>155</v>
      </c>
      <c r="G249" s="122">
        <v>155</v>
      </c>
    </row>
    <row r="250" spans="1:7" s="69" customFormat="1" ht="30">
      <c r="A250" s="89" t="s">
        <v>363</v>
      </c>
      <c r="B250" s="86" t="s">
        <v>161</v>
      </c>
      <c r="C250" s="86" t="s">
        <v>41</v>
      </c>
      <c r="D250" s="86" t="s">
        <v>364</v>
      </c>
      <c r="E250" s="87"/>
      <c r="F250" s="115">
        <v>1858.6</v>
      </c>
      <c r="G250" s="122">
        <f>SUM(G251)</f>
        <v>1858.5</v>
      </c>
    </row>
    <row r="251" spans="1:7" s="69" customFormat="1" ht="30">
      <c r="A251" s="88" t="s">
        <v>149</v>
      </c>
      <c r="B251" s="86" t="s">
        <v>161</v>
      </c>
      <c r="C251" s="86" t="s">
        <v>41</v>
      </c>
      <c r="D251" s="86" t="s">
        <v>364</v>
      </c>
      <c r="E251" s="87">
        <v>200</v>
      </c>
      <c r="F251" s="115">
        <v>1858.6</v>
      </c>
      <c r="G251" s="122">
        <v>1858.5</v>
      </c>
    </row>
    <row r="252" spans="1:7" s="69" customFormat="1">
      <c r="A252" s="89" t="s">
        <v>365</v>
      </c>
      <c r="B252" s="86" t="s">
        <v>161</v>
      </c>
      <c r="C252" s="86" t="s">
        <v>41</v>
      </c>
      <c r="D252" s="86" t="s">
        <v>366</v>
      </c>
      <c r="E252" s="87"/>
      <c r="F252" s="115">
        <v>479.5</v>
      </c>
      <c r="G252" s="122">
        <f>SUM(G253)</f>
        <v>479.5</v>
      </c>
    </row>
    <row r="253" spans="1:7" s="69" customFormat="1" ht="30">
      <c r="A253" s="88" t="s">
        <v>149</v>
      </c>
      <c r="B253" s="86" t="s">
        <v>161</v>
      </c>
      <c r="C253" s="86" t="s">
        <v>41</v>
      </c>
      <c r="D253" s="86" t="s">
        <v>366</v>
      </c>
      <c r="E253" s="87">
        <v>200</v>
      </c>
      <c r="F253" s="115">
        <v>479.5</v>
      </c>
      <c r="G253" s="122">
        <v>479.5</v>
      </c>
    </row>
    <row r="254" spans="1:7" s="69" customFormat="1">
      <c r="A254" s="89" t="s">
        <v>367</v>
      </c>
      <c r="B254" s="86" t="s">
        <v>161</v>
      </c>
      <c r="C254" s="86" t="s">
        <v>41</v>
      </c>
      <c r="D254" s="86" t="s">
        <v>368</v>
      </c>
      <c r="E254" s="87"/>
      <c r="F254" s="115">
        <v>540</v>
      </c>
      <c r="G254" s="122">
        <f>SUM(G255)</f>
        <v>540</v>
      </c>
    </row>
    <row r="255" spans="1:7" s="69" customFormat="1" ht="30">
      <c r="A255" s="88" t="s">
        <v>214</v>
      </c>
      <c r="B255" s="86" t="s">
        <v>161</v>
      </c>
      <c r="C255" s="86" t="s">
        <v>41</v>
      </c>
      <c r="D255" s="86" t="s">
        <v>368</v>
      </c>
      <c r="E255" s="87">
        <v>400</v>
      </c>
      <c r="F255" s="115">
        <v>540</v>
      </c>
      <c r="G255" s="122">
        <v>540</v>
      </c>
    </row>
    <row r="256" spans="1:7" s="69" customFormat="1" ht="180">
      <c r="A256" s="89" t="s">
        <v>369</v>
      </c>
      <c r="B256" s="86" t="s">
        <v>161</v>
      </c>
      <c r="C256" s="86" t="s">
        <v>41</v>
      </c>
      <c r="D256" s="86" t="s">
        <v>370</v>
      </c>
      <c r="E256" s="87"/>
      <c r="F256" s="115">
        <v>98793.9</v>
      </c>
      <c r="G256" s="122">
        <v>0</v>
      </c>
    </row>
    <row r="257" spans="1:7" s="69" customFormat="1" ht="30">
      <c r="A257" s="88" t="s">
        <v>214</v>
      </c>
      <c r="B257" s="86" t="s">
        <v>161</v>
      </c>
      <c r="C257" s="86" t="s">
        <v>41</v>
      </c>
      <c r="D257" s="86" t="s">
        <v>370</v>
      </c>
      <c r="E257" s="87">
        <v>400</v>
      </c>
      <c r="F257" s="115">
        <v>98793.9</v>
      </c>
      <c r="G257" s="122">
        <v>0</v>
      </c>
    </row>
    <row r="258" spans="1:7" s="69" customFormat="1" ht="180">
      <c r="A258" s="89" t="s">
        <v>371</v>
      </c>
      <c r="B258" s="86" t="s">
        <v>161</v>
      </c>
      <c r="C258" s="86" t="s">
        <v>41</v>
      </c>
      <c r="D258" s="86" t="s">
        <v>372</v>
      </c>
      <c r="E258" s="87"/>
      <c r="F258" s="115">
        <v>12534.8</v>
      </c>
      <c r="G258" s="122">
        <v>12372.9</v>
      </c>
    </row>
    <row r="259" spans="1:7" s="69" customFormat="1" ht="30">
      <c r="A259" s="88" t="s">
        <v>214</v>
      </c>
      <c r="B259" s="86" t="s">
        <v>161</v>
      </c>
      <c r="C259" s="86" t="s">
        <v>41</v>
      </c>
      <c r="D259" s="86" t="s">
        <v>372</v>
      </c>
      <c r="E259" s="87">
        <v>400</v>
      </c>
      <c r="F259" s="115">
        <v>12534.8</v>
      </c>
      <c r="G259" s="122">
        <v>12372.9</v>
      </c>
    </row>
    <row r="260" spans="1:7" s="69" customFormat="1" ht="195">
      <c r="A260" s="89" t="s">
        <v>373</v>
      </c>
      <c r="B260" s="86" t="s">
        <v>161</v>
      </c>
      <c r="C260" s="86" t="s">
        <v>41</v>
      </c>
      <c r="D260" s="86" t="s">
        <v>374</v>
      </c>
      <c r="E260" s="87"/>
      <c r="F260" s="115">
        <v>56162.8</v>
      </c>
      <c r="G260" s="122">
        <f>SUM(G261:G262)</f>
        <v>56162.8</v>
      </c>
    </row>
    <row r="261" spans="1:7" s="69" customFormat="1" ht="30">
      <c r="A261" s="88" t="s">
        <v>149</v>
      </c>
      <c r="B261" s="86" t="s">
        <v>161</v>
      </c>
      <c r="C261" s="86" t="s">
        <v>41</v>
      </c>
      <c r="D261" s="86" t="s">
        <v>374</v>
      </c>
      <c r="E261" s="87">
        <v>200</v>
      </c>
      <c r="F261" s="115">
        <v>51162.8</v>
      </c>
      <c r="G261" s="122">
        <v>51162.8</v>
      </c>
    </row>
    <row r="262" spans="1:7" s="69" customFormat="1" ht="30">
      <c r="A262" s="88" t="s">
        <v>214</v>
      </c>
      <c r="B262" s="86" t="s">
        <v>161</v>
      </c>
      <c r="C262" s="86" t="s">
        <v>41</v>
      </c>
      <c r="D262" s="86" t="s">
        <v>374</v>
      </c>
      <c r="E262" s="87">
        <v>400</v>
      </c>
      <c r="F262" s="115">
        <v>5000</v>
      </c>
      <c r="G262" s="122">
        <v>5000</v>
      </c>
    </row>
    <row r="263" spans="1:7" s="69" customFormat="1" ht="30">
      <c r="A263" s="85" t="s">
        <v>270</v>
      </c>
      <c r="B263" s="86" t="s">
        <v>161</v>
      </c>
      <c r="C263" s="86" t="s">
        <v>41</v>
      </c>
      <c r="D263" s="86" t="s">
        <v>271</v>
      </c>
      <c r="E263" s="87"/>
      <c r="F263" s="115">
        <v>468355.1</v>
      </c>
      <c r="G263" s="122">
        <f>SUM(G264)</f>
        <v>468355.1</v>
      </c>
    </row>
    <row r="264" spans="1:7" s="69" customFormat="1">
      <c r="A264" s="85" t="s">
        <v>272</v>
      </c>
      <c r="B264" s="86" t="s">
        <v>161</v>
      </c>
      <c r="C264" s="86" t="s">
        <v>41</v>
      </c>
      <c r="D264" s="86" t="s">
        <v>273</v>
      </c>
      <c r="E264" s="87"/>
      <c r="F264" s="115">
        <v>468355.1</v>
      </c>
      <c r="G264" s="122">
        <f>SUM(G265)</f>
        <v>468355.1</v>
      </c>
    </row>
    <row r="265" spans="1:7" s="69" customFormat="1" ht="90">
      <c r="A265" s="89" t="s">
        <v>280</v>
      </c>
      <c r="B265" s="86" t="s">
        <v>161</v>
      </c>
      <c r="C265" s="86" t="s">
        <v>41</v>
      </c>
      <c r="D265" s="86" t="s">
        <v>281</v>
      </c>
      <c r="E265" s="87"/>
      <c r="F265" s="115">
        <v>468355.1</v>
      </c>
      <c r="G265" s="122">
        <f>SUM(G266)</f>
        <v>468355.1</v>
      </c>
    </row>
    <row r="266" spans="1:7" s="69" customFormat="1" ht="30">
      <c r="A266" s="88" t="s">
        <v>214</v>
      </c>
      <c r="B266" s="86" t="s">
        <v>161</v>
      </c>
      <c r="C266" s="86" t="s">
        <v>41</v>
      </c>
      <c r="D266" s="86" t="s">
        <v>281</v>
      </c>
      <c r="E266" s="87">
        <v>400</v>
      </c>
      <c r="F266" s="115">
        <v>468355.1</v>
      </c>
      <c r="G266" s="122">
        <v>468355.1</v>
      </c>
    </row>
    <row r="267" spans="1:7" s="69" customFormat="1">
      <c r="A267" s="85" t="s">
        <v>375</v>
      </c>
      <c r="B267" s="86" t="s">
        <v>161</v>
      </c>
      <c r="C267" s="86" t="s">
        <v>43</v>
      </c>
      <c r="D267" s="86"/>
      <c r="E267" s="87"/>
      <c r="F267" s="115">
        <v>12931.3</v>
      </c>
      <c r="G267" s="122">
        <f>SUM(G268)</f>
        <v>12931.3</v>
      </c>
    </row>
    <row r="268" spans="1:7" s="69" customFormat="1">
      <c r="A268" s="78" t="s">
        <v>138</v>
      </c>
      <c r="B268" s="86" t="s">
        <v>161</v>
      </c>
      <c r="C268" s="86" t="s">
        <v>43</v>
      </c>
      <c r="D268" s="82" t="s">
        <v>139</v>
      </c>
      <c r="E268" s="87"/>
      <c r="F268" s="115">
        <v>12931.3</v>
      </c>
      <c r="G268" s="122">
        <f>SUM(G269)</f>
        <v>12931.3</v>
      </c>
    </row>
    <row r="269" spans="1:7" s="69" customFormat="1" ht="30">
      <c r="A269" s="88" t="s">
        <v>376</v>
      </c>
      <c r="B269" s="86" t="s">
        <v>161</v>
      </c>
      <c r="C269" s="86" t="s">
        <v>43</v>
      </c>
      <c r="D269" s="86" t="s">
        <v>377</v>
      </c>
      <c r="E269" s="87"/>
      <c r="F269" s="115">
        <v>12931.3</v>
      </c>
      <c r="G269" s="122">
        <f>SUM(G270)</f>
        <v>12931.3</v>
      </c>
    </row>
    <row r="270" spans="1:7" s="69" customFormat="1">
      <c r="A270" s="88" t="s">
        <v>150</v>
      </c>
      <c r="B270" s="86" t="s">
        <v>161</v>
      </c>
      <c r="C270" s="86" t="s">
        <v>43</v>
      </c>
      <c r="D270" s="86" t="s">
        <v>377</v>
      </c>
      <c r="E270" s="87">
        <v>800</v>
      </c>
      <c r="F270" s="115">
        <v>12931.3</v>
      </c>
      <c r="G270" s="122">
        <v>12931.3</v>
      </c>
    </row>
    <row r="271" spans="1:7" s="69" customFormat="1">
      <c r="A271" s="85" t="s">
        <v>378</v>
      </c>
      <c r="B271" s="86" t="s">
        <v>161</v>
      </c>
      <c r="C271" s="86" t="s">
        <v>45</v>
      </c>
      <c r="D271" s="86"/>
      <c r="E271" s="87"/>
      <c r="F271" s="115">
        <v>68941.3</v>
      </c>
      <c r="G271" s="122">
        <f>SUM(G272+G277)</f>
        <v>68393.3</v>
      </c>
    </row>
    <row r="272" spans="1:7" s="69" customFormat="1" ht="60">
      <c r="A272" s="85" t="s">
        <v>379</v>
      </c>
      <c r="B272" s="86" t="s">
        <v>161</v>
      </c>
      <c r="C272" s="86" t="s">
        <v>45</v>
      </c>
      <c r="D272" s="86" t="s">
        <v>265</v>
      </c>
      <c r="E272" s="87"/>
      <c r="F272" s="115">
        <v>55303.299999999996</v>
      </c>
      <c r="G272" s="122">
        <f>SUM(G273)</f>
        <v>54755.9</v>
      </c>
    </row>
    <row r="273" spans="1:7" s="69" customFormat="1" ht="30">
      <c r="A273" s="88" t="s">
        <v>197</v>
      </c>
      <c r="B273" s="86" t="s">
        <v>161</v>
      </c>
      <c r="C273" s="86" t="s">
        <v>45</v>
      </c>
      <c r="D273" s="86" t="s">
        <v>380</v>
      </c>
      <c r="E273" s="87"/>
      <c r="F273" s="115">
        <v>55303.299999999996</v>
      </c>
      <c r="G273" s="122">
        <f>SUM(G274+G275+G276)</f>
        <v>54755.9</v>
      </c>
    </row>
    <row r="274" spans="1:7" s="69" customFormat="1" ht="60">
      <c r="A274" s="88" t="s">
        <v>142</v>
      </c>
      <c r="B274" s="86" t="s">
        <v>161</v>
      </c>
      <c r="C274" s="86" t="s">
        <v>45</v>
      </c>
      <c r="D274" s="86" t="s">
        <v>380</v>
      </c>
      <c r="E274" s="87">
        <v>100</v>
      </c>
      <c r="F274" s="115">
        <v>31617.4</v>
      </c>
      <c r="G274" s="122">
        <v>31467.8</v>
      </c>
    </row>
    <row r="275" spans="1:7" s="69" customFormat="1" ht="30">
      <c r="A275" s="88" t="s">
        <v>149</v>
      </c>
      <c r="B275" s="86" t="s">
        <v>161</v>
      </c>
      <c r="C275" s="86" t="s">
        <v>45</v>
      </c>
      <c r="D275" s="86" t="s">
        <v>380</v>
      </c>
      <c r="E275" s="87">
        <v>200</v>
      </c>
      <c r="F275" s="115">
        <v>3630.7</v>
      </c>
      <c r="G275" s="122">
        <v>3234.6</v>
      </c>
    </row>
    <row r="276" spans="1:7" s="69" customFormat="1">
      <c r="A276" s="83" t="s">
        <v>150</v>
      </c>
      <c r="B276" s="86" t="s">
        <v>161</v>
      </c>
      <c r="C276" s="86" t="s">
        <v>45</v>
      </c>
      <c r="D276" s="86" t="s">
        <v>380</v>
      </c>
      <c r="E276" s="87">
        <v>800</v>
      </c>
      <c r="F276" s="115">
        <v>20055.2</v>
      </c>
      <c r="G276" s="122">
        <v>20053.5</v>
      </c>
    </row>
    <row r="277" spans="1:7" s="69" customFormat="1" ht="45">
      <c r="A277" s="83" t="s">
        <v>208</v>
      </c>
      <c r="B277" s="86" t="s">
        <v>161</v>
      </c>
      <c r="C277" s="86" t="s">
        <v>45</v>
      </c>
      <c r="D277" s="86" t="s">
        <v>209</v>
      </c>
      <c r="E277" s="87"/>
      <c r="F277" s="115">
        <v>13638</v>
      </c>
      <c r="G277" s="122">
        <f>SUM(G278)</f>
        <v>13637.4</v>
      </c>
    </row>
    <row r="278" spans="1:7" s="69" customFormat="1" ht="30">
      <c r="A278" s="83" t="s">
        <v>210</v>
      </c>
      <c r="B278" s="86" t="s">
        <v>161</v>
      </c>
      <c r="C278" s="86" t="s">
        <v>45</v>
      </c>
      <c r="D278" s="86" t="s">
        <v>211</v>
      </c>
      <c r="E278" s="87"/>
      <c r="F278" s="115">
        <v>13638</v>
      </c>
      <c r="G278" s="122">
        <f>SUM(G279)</f>
        <v>13637.4</v>
      </c>
    </row>
    <row r="279" spans="1:7" s="69" customFormat="1" ht="30">
      <c r="A279" s="83" t="s">
        <v>381</v>
      </c>
      <c r="B279" s="86" t="s">
        <v>161</v>
      </c>
      <c r="C279" s="86" t="s">
        <v>45</v>
      </c>
      <c r="D279" s="86" t="s">
        <v>382</v>
      </c>
      <c r="E279" s="87"/>
      <c r="F279" s="115">
        <v>13638</v>
      </c>
      <c r="G279" s="122">
        <f>SUM(G280)</f>
        <v>13637.4</v>
      </c>
    </row>
    <row r="280" spans="1:7" s="69" customFormat="1" ht="30">
      <c r="A280" s="88" t="s">
        <v>214</v>
      </c>
      <c r="B280" s="86" t="s">
        <v>161</v>
      </c>
      <c r="C280" s="86" t="s">
        <v>45</v>
      </c>
      <c r="D280" s="86" t="s">
        <v>382</v>
      </c>
      <c r="E280" s="87">
        <v>400</v>
      </c>
      <c r="F280" s="115">
        <v>13638</v>
      </c>
      <c r="G280" s="122">
        <v>13637.4</v>
      </c>
    </row>
    <row r="281" spans="1:7" s="69" customFormat="1">
      <c r="A281" s="83" t="s">
        <v>48</v>
      </c>
      <c r="B281" s="82" t="s">
        <v>161</v>
      </c>
      <c r="C281" s="71" t="s">
        <v>47</v>
      </c>
      <c r="D281" s="82"/>
      <c r="E281" s="71"/>
      <c r="F281" s="115">
        <v>11282.900000000001</v>
      </c>
      <c r="G281" s="122">
        <f>G282+G287</f>
        <v>11282.900000000001</v>
      </c>
    </row>
    <row r="282" spans="1:7" s="69" customFormat="1">
      <c r="A282" s="78" t="s">
        <v>383</v>
      </c>
      <c r="B282" s="86" t="s">
        <v>161</v>
      </c>
      <c r="C282" s="86" t="s">
        <v>49</v>
      </c>
      <c r="D282" s="82"/>
      <c r="E282" s="71"/>
      <c r="F282" s="115">
        <v>322.60000000000002</v>
      </c>
      <c r="G282" s="122">
        <v>322.60000000000002</v>
      </c>
    </row>
    <row r="283" spans="1:7" s="69" customFormat="1" ht="30">
      <c r="A283" s="85" t="s">
        <v>384</v>
      </c>
      <c r="B283" s="86" t="s">
        <v>161</v>
      </c>
      <c r="C283" s="86" t="s">
        <v>49</v>
      </c>
      <c r="D283" s="86" t="s">
        <v>385</v>
      </c>
      <c r="E283" s="87"/>
      <c r="F283" s="115">
        <v>322.60000000000002</v>
      </c>
      <c r="G283" s="122">
        <v>322.60000000000002</v>
      </c>
    </row>
    <row r="284" spans="1:7" s="69" customFormat="1" ht="30">
      <c r="A284" s="85" t="s">
        <v>386</v>
      </c>
      <c r="B284" s="86" t="s">
        <v>161</v>
      </c>
      <c r="C284" s="86" t="s">
        <v>49</v>
      </c>
      <c r="D284" s="86" t="s">
        <v>387</v>
      </c>
      <c r="E284" s="87"/>
      <c r="F284" s="115">
        <v>322.60000000000002</v>
      </c>
      <c r="G284" s="122">
        <v>322.60000000000002</v>
      </c>
    </row>
    <row r="285" spans="1:7" s="69" customFormat="1">
      <c r="A285" s="88" t="s">
        <v>388</v>
      </c>
      <c r="B285" s="86" t="s">
        <v>161</v>
      </c>
      <c r="C285" s="86" t="s">
        <v>49</v>
      </c>
      <c r="D285" s="86" t="s">
        <v>389</v>
      </c>
      <c r="E285" s="87"/>
      <c r="F285" s="115">
        <v>322.60000000000002</v>
      </c>
      <c r="G285" s="122">
        <v>322.60000000000002</v>
      </c>
    </row>
    <row r="286" spans="1:7" s="69" customFormat="1" ht="30">
      <c r="A286" s="88" t="s">
        <v>214</v>
      </c>
      <c r="B286" s="86" t="s">
        <v>161</v>
      </c>
      <c r="C286" s="86" t="s">
        <v>49</v>
      </c>
      <c r="D286" s="86" t="s">
        <v>389</v>
      </c>
      <c r="E286" s="87">
        <v>400</v>
      </c>
      <c r="F286" s="115">
        <v>322.60000000000002</v>
      </c>
      <c r="G286" s="122">
        <v>322.60000000000002</v>
      </c>
    </row>
    <row r="287" spans="1:7" s="69" customFormat="1">
      <c r="A287" s="78" t="s">
        <v>390</v>
      </c>
      <c r="B287" s="82" t="s">
        <v>161</v>
      </c>
      <c r="C287" s="71" t="s">
        <v>53</v>
      </c>
      <c r="D287" s="82"/>
      <c r="E287" s="71"/>
      <c r="F287" s="115">
        <v>10960.300000000001</v>
      </c>
      <c r="G287" s="122">
        <f>G288</f>
        <v>10960.300000000001</v>
      </c>
    </row>
    <row r="288" spans="1:7" s="69" customFormat="1" ht="30">
      <c r="A288" s="78" t="s">
        <v>391</v>
      </c>
      <c r="B288" s="82" t="s">
        <v>161</v>
      </c>
      <c r="C288" s="71" t="s">
        <v>53</v>
      </c>
      <c r="D288" s="82" t="s">
        <v>392</v>
      </c>
      <c r="E288" s="71"/>
      <c r="F288" s="115">
        <v>10960.300000000001</v>
      </c>
      <c r="G288" s="122">
        <f>G289+G292+G294</f>
        <v>10960.300000000001</v>
      </c>
    </row>
    <row r="289" spans="1:7" s="69" customFormat="1" ht="30">
      <c r="A289" s="78" t="s">
        <v>393</v>
      </c>
      <c r="B289" s="82" t="s">
        <v>161</v>
      </c>
      <c r="C289" s="71" t="s">
        <v>53</v>
      </c>
      <c r="D289" s="82" t="s">
        <v>394</v>
      </c>
      <c r="E289" s="71"/>
      <c r="F289" s="115">
        <v>518.1</v>
      </c>
      <c r="G289" s="122">
        <f>G290+G291</f>
        <v>518.1</v>
      </c>
    </row>
    <row r="290" spans="1:7" s="69" customFormat="1" ht="30">
      <c r="A290" s="78" t="s">
        <v>149</v>
      </c>
      <c r="B290" s="82" t="s">
        <v>161</v>
      </c>
      <c r="C290" s="71" t="s">
        <v>53</v>
      </c>
      <c r="D290" s="82" t="s">
        <v>394</v>
      </c>
      <c r="E290" s="71">
        <v>200</v>
      </c>
      <c r="F290" s="115">
        <v>406.1</v>
      </c>
      <c r="G290" s="122">
        <v>406.1</v>
      </c>
    </row>
    <row r="291" spans="1:7" s="69" customFormat="1">
      <c r="A291" s="78" t="s">
        <v>155</v>
      </c>
      <c r="B291" s="82" t="s">
        <v>161</v>
      </c>
      <c r="C291" s="71" t="s">
        <v>53</v>
      </c>
      <c r="D291" s="82" t="s">
        <v>394</v>
      </c>
      <c r="E291" s="71">
        <v>300</v>
      </c>
      <c r="F291" s="115">
        <v>112</v>
      </c>
      <c r="G291" s="122">
        <v>112</v>
      </c>
    </row>
    <row r="292" spans="1:7" s="69" customFormat="1" ht="30">
      <c r="A292" s="83" t="s">
        <v>189</v>
      </c>
      <c r="B292" s="82" t="s">
        <v>161</v>
      </c>
      <c r="C292" s="71" t="s">
        <v>53</v>
      </c>
      <c r="D292" s="82" t="s">
        <v>395</v>
      </c>
      <c r="E292" s="71"/>
      <c r="F292" s="115">
        <v>9785.1</v>
      </c>
      <c r="G292" s="122">
        <f>G293</f>
        <v>9785.1</v>
      </c>
    </row>
    <row r="293" spans="1:7" s="69" customFormat="1" ht="30">
      <c r="A293" s="78" t="s">
        <v>199</v>
      </c>
      <c r="B293" s="82" t="s">
        <v>161</v>
      </c>
      <c r="C293" s="71" t="s">
        <v>53</v>
      </c>
      <c r="D293" s="82" t="s">
        <v>395</v>
      </c>
      <c r="E293" s="71">
        <v>600</v>
      </c>
      <c r="F293" s="115">
        <v>9785.1</v>
      </c>
      <c r="G293" s="122">
        <v>9785.1</v>
      </c>
    </row>
    <row r="294" spans="1:7" s="69" customFormat="1" ht="45">
      <c r="A294" s="78" t="s">
        <v>396</v>
      </c>
      <c r="B294" s="82" t="s">
        <v>161</v>
      </c>
      <c r="C294" s="71" t="s">
        <v>53</v>
      </c>
      <c r="D294" s="82" t="s">
        <v>397</v>
      </c>
      <c r="E294" s="71"/>
      <c r="F294" s="115">
        <v>657.1</v>
      </c>
      <c r="G294" s="122">
        <f>G295</f>
        <v>657.1</v>
      </c>
    </row>
    <row r="295" spans="1:7" s="69" customFormat="1" ht="30">
      <c r="A295" s="78" t="s">
        <v>199</v>
      </c>
      <c r="B295" s="82" t="s">
        <v>161</v>
      </c>
      <c r="C295" s="71" t="s">
        <v>53</v>
      </c>
      <c r="D295" s="82" t="s">
        <v>397</v>
      </c>
      <c r="E295" s="71">
        <v>600</v>
      </c>
      <c r="F295" s="115">
        <v>657.1</v>
      </c>
      <c r="G295" s="122">
        <v>657.1</v>
      </c>
    </row>
    <row r="296" spans="1:7" s="69" customFormat="1">
      <c r="A296" s="78" t="s">
        <v>64</v>
      </c>
      <c r="B296" s="82" t="s">
        <v>161</v>
      </c>
      <c r="C296" s="71" t="s">
        <v>63</v>
      </c>
      <c r="D296" s="82"/>
      <c r="E296" s="71"/>
      <c r="F296" s="115">
        <v>10701</v>
      </c>
      <c r="G296" s="122">
        <v>10701</v>
      </c>
    </row>
    <row r="297" spans="1:7" s="69" customFormat="1">
      <c r="A297" s="78" t="s">
        <v>66</v>
      </c>
      <c r="B297" s="82" t="s">
        <v>161</v>
      </c>
      <c r="C297" s="71" t="s">
        <v>65</v>
      </c>
      <c r="D297" s="82"/>
      <c r="E297" s="71"/>
      <c r="F297" s="115">
        <v>10701</v>
      </c>
      <c r="G297" s="122">
        <v>10701</v>
      </c>
    </row>
    <row r="298" spans="1:7" s="69" customFormat="1">
      <c r="A298" s="78" t="s">
        <v>138</v>
      </c>
      <c r="B298" s="82" t="s">
        <v>161</v>
      </c>
      <c r="C298" s="71" t="s">
        <v>65</v>
      </c>
      <c r="D298" s="82" t="s">
        <v>139</v>
      </c>
      <c r="E298" s="71"/>
      <c r="F298" s="115">
        <v>10701</v>
      </c>
      <c r="G298" s="122">
        <v>10701</v>
      </c>
    </row>
    <row r="299" spans="1:7" s="69" customFormat="1" ht="45">
      <c r="A299" s="78" t="s">
        <v>182</v>
      </c>
      <c r="B299" s="82" t="s">
        <v>161</v>
      </c>
      <c r="C299" s="71" t="s">
        <v>65</v>
      </c>
      <c r="D299" s="82" t="s">
        <v>183</v>
      </c>
      <c r="E299" s="71"/>
      <c r="F299" s="115">
        <v>10701</v>
      </c>
      <c r="G299" s="122">
        <v>10701</v>
      </c>
    </row>
    <row r="300" spans="1:7" s="69" customFormat="1" ht="30">
      <c r="A300" s="83" t="s">
        <v>398</v>
      </c>
      <c r="B300" s="82" t="s">
        <v>161</v>
      </c>
      <c r="C300" s="71" t="s">
        <v>65</v>
      </c>
      <c r="D300" s="82" t="s">
        <v>399</v>
      </c>
      <c r="E300" s="71"/>
      <c r="F300" s="115">
        <v>10701</v>
      </c>
      <c r="G300" s="122">
        <v>10701</v>
      </c>
    </row>
    <row r="301" spans="1:7" s="69" customFormat="1" ht="30">
      <c r="A301" s="88" t="s">
        <v>214</v>
      </c>
      <c r="B301" s="82" t="s">
        <v>161</v>
      </c>
      <c r="C301" s="71" t="s">
        <v>65</v>
      </c>
      <c r="D301" s="82" t="s">
        <v>399</v>
      </c>
      <c r="E301" s="71">
        <v>400</v>
      </c>
      <c r="F301" s="115">
        <v>10701</v>
      </c>
      <c r="G301" s="122">
        <v>10701</v>
      </c>
    </row>
    <row r="302" spans="1:7" s="69" customFormat="1">
      <c r="A302" s="78" t="s">
        <v>68</v>
      </c>
      <c r="B302" s="82" t="s">
        <v>161</v>
      </c>
      <c r="C302" s="71" t="s">
        <v>67</v>
      </c>
      <c r="D302" s="82"/>
      <c r="E302" s="71"/>
      <c r="F302" s="115">
        <v>13550.5</v>
      </c>
      <c r="G302" s="122">
        <f>G303+G307</f>
        <v>13493.9</v>
      </c>
    </row>
    <row r="303" spans="1:7" s="69" customFormat="1">
      <c r="A303" s="78" t="s">
        <v>70</v>
      </c>
      <c r="B303" s="82" t="s">
        <v>161</v>
      </c>
      <c r="C303" s="71" t="s">
        <v>69</v>
      </c>
      <c r="D303" s="82"/>
      <c r="E303" s="71"/>
      <c r="F303" s="115">
        <v>8335.7999999999993</v>
      </c>
      <c r="G303" s="122">
        <f>G304</f>
        <v>8335.6</v>
      </c>
    </row>
    <row r="304" spans="1:7" s="69" customFormat="1">
      <c r="A304" s="78" t="s">
        <v>138</v>
      </c>
      <c r="B304" s="82" t="s">
        <v>161</v>
      </c>
      <c r="C304" s="71" t="s">
        <v>69</v>
      </c>
      <c r="D304" s="82" t="s">
        <v>139</v>
      </c>
      <c r="E304" s="71"/>
      <c r="F304" s="115">
        <v>8335.7999999999993</v>
      </c>
      <c r="G304" s="122">
        <f>G305</f>
        <v>8335.6</v>
      </c>
    </row>
    <row r="305" spans="1:7" s="69" customFormat="1">
      <c r="A305" s="78" t="s">
        <v>400</v>
      </c>
      <c r="B305" s="82" t="s">
        <v>161</v>
      </c>
      <c r="C305" s="71" t="s">
        <v>69</v>
      </c>
      <c r="D305" s="82" t="s">
        <v>401</v>
      </c>
      <c r="E305" s="71"/>
      <c r="F305" s="115">
        <v>8335.7999999999993</v>
      </c>
      <c r="G305" s="122">
        <f>G306</f>
        <v>8335.6</v>
      </c>
    </row>
    <row r="306" spans="1:7" s="69" customFormat="1">
      <c r="A306" s="78" t="s">
        <v>155</v>
      </c>
      <c r="B306" s="82" t="s">
        <v>161</v>
      </c>
      <c r="C306" s="71" t="s">
        <v>69</v>
      </c>
      <c r="D306" s="82" t="s">
        <v>401</v>
      </c>
      <c r="E306" s="71">
        <v>300</v>
      </c>
      <c r="F306" s="115">
        <v>8335.7999999999993</v>
      </c>
      <c r="G306" s="122">
        <v>8335.6</v>
      </c>
    </row>
    <row r="307" spans="1:7" s="69" customFormat="1">
      <c r="A307" s="78" t="s">
        <v>72</v>
      </c>
      <c r="B307" s="82" t="s">
        <v>161</v>
      </c>
      <c r="C307" s="71" t="s">
        <v>71</v>
      </c>
      <c r="D307" s="82"/>
      <c r="E307" s="71"/>
      <c r="F307" s="115">
        <v>5214.7</v>
      </c>
      <c r="G307" s="122">
        <f>G308</f>
        <v>5158.2999999999993</v>
      </c>
    </row>
    <row r="308" spans="1:7" s="69" customFormat="1">
      <c r="A308" s="78" t="s">
        <v>138</v>
      </c>
      <c r="B308" s="82" t="s">
        <v>161</v>
      </c>
      <c r="C308" s="71" t="s">
        <v>71</v>
      </c>
      <c r="D308" s="82" t="s">
        <v>139</v>
      </c>
      <c r="E308" s="71"/>
      <c r="F308" s="115">
        <v>5214.7</v>
      </c>
      <c r="G308" s="122">
        <f>G309+G311+G313+G315</f>
        <v>5158.2999999999993</v>
      </c>
    </row>
    <row r="309" spans="1:7" s="69" customFormat="1" ht="30">
      <c r="A309" s="78" t="s">
        <v>402</v>
      </c>
      <c r="B309" s="82" t="s">
        <v>161</v>
      </c>
      <c r="C309" s="71" t="s">
        <v>71</v>
      </c>
      <c r="D309" s="82" t="s">
        <v>403</v>
      </c>
      <c r="E309" s="71"/>
      <c r="F309" s="115">
        <v>1173.6000000000001</v>
      </c>
      <c r="G309" s="122">
        <f>G310</f>
        <v>1173.5999999999999</v>
      </c>
    </row>
    <row r="310" spans="1:7" s="69" customFormat="1">
      <c r="A310" s="78" t="s">
        <v>155</v>
      </c>
      <c r="B310" s="82" t="s">
        <v>161</v>
      </c>
      <c r="C310" s="71" t="s">
        <v>71</v>
      </c>
      <c r="D310" s="82" t="s">
        <v>403</v>
      </c>
      <c r="E310" s="71">
        <v>300</v>
      </c>
      <c r="F310" s="115">
        <v>1173.6000000000001</v>
      </c>
      <c r="G310" s="122">
        <v>1173.5999999999999</v>
      </c>
    </row>
    <row r="311" spans="1:7" s="69" customFormat="1" ht="30">
      <c r="A311" s="78" t="s">
        <v>404</v>
      </c>
      <c r="B311" s="82" t="s">
        <v>161</v>
      </c>
      <c r="C311" s="71" t="s">
        <v>71</v>
      </c>
      <c r="D311" s="82" t="s">
        <v>405</v>
      </c>
      <c r="E311" s="71"/>
      <c r="F311" s="115">
        <v>2355.6</v>
      </c>
      <c r="G311" s="122">
        <f>G312</f>
        <v>2299.1999999999998</v>
      </c>
    </row>
    <row r="312" spans="1:7" s="69" customFormat="1">
      <c r="A312" s="78" t="s">
        <v>155</v>
      </c>
      <c r="B312" s="82" t="s">
        <v>161</v>
      </c>
      <c r="C312" s="71" t="s">
        <v>71</v>
      </c>
      <c r="D312" s="82" t="s">
        <v>405</v>
      </c>
      <c r="E312" s="71">
        <v>300</v>
      </c>
      <c r="F312" s="115">
        <v>2355.6</v>
      </c>
      <c r="G312" s="122">
        <v>2299.1999999999998</v>
      </c>
    </row>
    <row r="313" spans="1:7" s="69" customFormat="1">
      <c r="A313" s="78" t="s">
        <v>406</v>
      </c>
      <c r="B313" s="82" t="s">
        <v>161</v>
      </c>
      <c r="C313" s="71" t="s">
        <v>71</v>
      </c>
      <c r="D313" s="82" t="s">
        <v>407</v>
      </c>
      <c r="E313" s="71"/>
      <c r="F313" s="115">
        <v>910.5</v>
      </c>
      <c r="G313" s="122">
        <f>G314</f>
        <v>910.5</v>
      </c>
    </row>
    <row r="314" spans="1:7" s="69" customFormat="1" ht="30">
      <c r="A314" s="78" t="s">
        <v>199</v>
      </c>
      <c r="B314" s="82" t="s">
        <v>161</v>
      </c>
      <c r="C314" s="71" t="s">
        <v>71</v>
      </c>
      <c r="D314" s="82" t="s">
        <v>407</v>
      </c>
      <c r="E314" s="71">
        <v>600</v>
      </c>
      <c r="F314" s="115">
        <v>910.5</v>
      </c>
      <c r="G314" s="122">
        <v>910.5</v>
      </c>
    </row>
    <row r="315" spans="1:7" s="69" customFormat="1">
      <c r="A315" s="78" t="s">
        <v>408</v>
      </c>
      <c r="B315" s="82" t="s">
        <v>161</v>
      </c>
      <c r="C315" s="71" t="s">
        <v>71</v>
      </c>
      <c r="D315" s="82" t="s">
        <v>409</v>
      </c>
      <c r="E315" s="71"/>
      <c r="F315" s="115">
        <v>775</v>
      </c>
      <c r="G315" s="122">
        <f>G316</f>
        <v>775</v>
      </c>
    </row>
    <row r="316" spans="1:7" s="69" customFormat="1" ht="30">
      <c r="A316" s="78" t="s">
        <v>199</v>
      </c>
      <c r="B316" s="82" t="s">
        <v>161</v>
      </c>
      <c r="C316" s="71" t="s">
        <v>71</v>
      </c>
      <c r="D316" s="82" t="s">
        <v>409</v>
      </c>
      <c r="E316" s="71">
        <v>600</v>
      </c>
      <c r="F316" s="115">
        <v>775</v>
      </c>
      <c r="G316" s="122">
        <v>775</v>
      </c>
    </row>
    <row r="317" spans="1:7" s="69" customFormat="1">
      <c r="A317" s="78" t="s">
        <v>410</v>
      </c>
      <c r="B317" s="82" t="s">
        <v>161</v>
      </c>
      <c r="C317" s="71" t="s">
        <v>75</v>
      </c>
      <c r="D317" s="82"/>
      <c r="E317" s="71"/>
      <c r="F317" s="115">
        <v>27550.3</v>
      </c>
      <c r="G317" s="122">
        <f>G318+G322</f>
        <v>27550.199999999997</v>
      </c>
    </row>
    <row r="318" spans="1:7" s="69" customFormat="1">
      <c r="A318" s="78" t="s">
        <v>78</v>
      </c>
      <c r="B318" s="82" t="s">
        <v>161</v>
      </c>
      <c r="C318" s="71" t="s">
        <v>77</v>
      </c>
      <c r="D318" s="82"/>
      <c r="E318" s="71"/>
      <c r="F318" s="115">
        <v>21027.3</v>
      </c>
      <c r="G318" s="122">
        <f t="shared" ref="G318:G319" si="22">G319</f>
        <v>21027.3</v>
      </c>
    </row>
    <row r="319" spans="1:7" s="69" customFormat="1" ht="30">
      <c r="A319" s="78" t="s">
        <v>411</v>
      </c>
      <c r="B319" s="82" t="s">
        <v>161</v>
      </c>
      <c r="C319" s="71" t="s">
        <v>77</v>
      </c>
      <c r="D319" s="82" t="s">
        <v>412</v>
      </c>
      <c r="E319" s="71"/>
      <c r="F319" s="115">
        <v>21027.3</v>
      </c>
      <c r="G319" s="122">
        <f t="shared" si="22"/>
        <v>21027.3</v>
      </c>
    </row>
    <row r="320" spans="1:7" s="69" customFormat="1" ht="30">
      <c r="A320" s="83" t="s">
        <v>189</v>
      </c>
      <c r="B320" s="82" t="s">
        <v>161</v>
      </c>
      <c r="C320" s="71" t="s">
        <v>77</v>
      </c>
      <c r="D320" s="82" t="s">
        <v>413</v>
      </c>
      <c r="E320" s="71"/>
      <c r="F320" s="115">
        <v>21027.3</v>
      </c>
      <c r="G320" s="122">
        <f>G321</f>
        <v>21027.3</v>
      </c>
    </row>
    <row r="321" spans="1:7" s="69" customFormat="1" ht="30">
      <c r="A321" s="78" t="s">
        <v>199</v>
      </c>
      <c r="B321" s="82" t="s">
        <v>161</v>
      </c>
      <c r="C321" s="71" t="s">
        <v>77</v>
      </c>
      <c r="D321" s="82" t="s">
        <v>413</v>
      </c>
      <c r="E321" s="71">
        <v>600</v>
      </c>
      <c r="F321" s="115">
        <v>21027.3</v>
      </c>
      <c r="G321" s="122">
        <v>21027.3</v>
      </c>
    </row>
    <row r="322" spans="1:7" s="69" customFormat="1">
      <c r="A322" s="78" t="s">
        <v>80</v>
      </c>
      <c r="B322" s="82" t="s">
        <v>161</v>
      </c>
      <c r="C322" s="71" t="s">
        <v>79</v>
      </c>
      <c r="D322" s="82"/>
      <c r="E322" s="71"/>
      <c r="F322" s="115">
        <v>6522.9999999999991</v>
      </c>
      <c r="G322" s="122">
        <f>G323</f>
        <v>6522.9</v>
      </c>
    </row>
    <row r="323" spans="1:7" s="69" customFormat="1" ht="30">
      <c r="A323" s="78" t="s">
        <v>411</v>
      </c>
      <c r="B323" s="82" t="s">
        <v>161</v>
      </c>
      <c r="C323" s="71" t="s">
        <v>79</v>
      </c>
      <c r="D323" s="82" t="s">
        <v>412</v>
      </c>
      <c r="E323" s="71"/>
      <c r="F323" s="115">
        <v>6522.9999999999991</v>
      </c>
      <c r="G323" s="122">
        <f>G324+G327+G329+G331+G333</f>
        <v>6522.9</v>
      </c>
    </row>
    <row r="324" spans="1:7" s="69" customFormat="1" ht="30">
      <c r="A324" s="78" t="s">
        <v>414</v>
      </c>
      <c r="B324" s="82" t="s">
        <v>161</v>
      </c>
      <c r="C324" s="71" t="s">
        <v>79</v>
      </c>
      <c r="D324" s="82" t="s">
        <v>415</v>
      </c>
      <c r="E324" s="71"/>
      <c r="F324" s="115">
        <v>737.4</v>
      </c>
      <c r="G324" s="122">
        <f>G325+G326</f>
        <v>737.4</v>
      </c>
    </row>
    <row r="325" spans="1:7" s="69" customFormat="1" ht="30">
      <c r="A325" s="78" t="s">
        <v>149</v>
      </c>
      <c r="B325" s="82" t="s">
        <v>161</v>
      </c>
      <c r="C325" s="71" t="s">
        <v>79</v>
      </c>
      <c r="D325" s="82" t="s">
        <v>415</v>
      </c>
      <c r="E325" s="71">
        <v>200</v>
      </c>
      <c r="F325" s="115">
        <v>437.4</v>
      </c>
      <c r="G325" s="122">
        <v>437.4</v>
      </c>
    </row>
    <row r="326" spans="1:7" s="69" customFormat="1" ht="30">
      <c r="A326" s="78" t="s">
        <v>199</v>
      </c>
      <c r="B326" s="82" t="s">
        <v>161</v>
      </c>
      <c r="C326" s="71" t="s">
        <v>79</v>
      </c>
      <c r="D326" s="82" t="s">
        <v>415</v>
      </c>
      <c r="E326" s="71">
        <v>600</v>
      </c>
      <c r="F326" s="115">
        <v>300</v>
      </c>
      <c r="G326" s="122">
        <v>300</v>
      </c>
    </row>
    <row r="327" spans="1:7" s="69" customFormat="1" ht="30">
      <c r="A327" s="78" t="s">
        <v>416</v>
      </c>
      <c r="B327" s="82" t="s">
        <v>161</v>
      </c>
      <c r="C327" s="71" t="s">
        <v>79</v>
      </c>
      <c r="D327" s="82" t="s">
        <v>417</v>
      </c>
      <c r="E327" s="71"/>
      <c r="F327" s="115">
        <v>4372.7</v>
      </c>
      <c r="G327" s="122">
        <f>G328</f>
        <v>4372.6000000000004</v>
      </c>
    </row>
    <row r="328" spans="1:7" s="69" customFormat="1" ht="30">
      <c r="A328" s="78" t="s">
        <v>149</v>
      </c>
      <c r="B328" s="82" t="s">
        <v>161</v>
      </c>
      <c r="C328" s="71" t="s">
        <v>79</v>
      </c>
      <c r="D328" s="82" t="s">
        <v>417</v>
      </c>
      <c r="E328" s="71">
        <v>200</v>
      </c>
      <c r="F328" s="115">
        <v>4372.7</v>
      </c>
      <c r="G328" s="122">
        <v>4372.6000000000004</v>
      </c>
    </row>
    <row r="329" spans="1:7" s="69" customFormat="1" ht="30">
      <c r="A329" s="78" t="s">
        <v>418</v>
      </c>
      <c r="B329" s="82" t="s">
        <v>161</v>
      </c>
      <c r="C329" s="71" t="s">
        <v>79</v>
      </c>
      <c r="D329" s="82" t="s">
        <v>419</v>
      </c>
      <c r="E329" s="71"/>
      <c r="F329" s="115">
        <v>680.19999999999993</v>
      </c>
      <c r="G329" s="122">
        <f>G330</f>
        <v>680.2</v>
      </c>
    </row>
    <row r="330" spans="1:7" s="69" customFormat="1" ht="30">
      <c r="A330" s="78" t="s">
        <v>149</v>
      </c>
      <c r="B330" s="82" t="s">
        <v>161</v>
      </c>
      <c r="C330" s="71" t="s">
        <v>79</v>
      </c>
      <c r="D330" s="82" t="s">
        <v>419</v>
      </c>
      <c r="E330" s="71">
        <v>200</v>
      </c>
      <c r="F330" s="115">
        <v>680.19999999999993</v>
      </c>
      <c r="G330" s="122">
        <v>680.2</v>
      </c>
    </row>
    <row r="331" spans="1:7" s="69" customFormat="1" ht="30">
      <c r="A331" s="78" t="s">
        <v>420</v>
      </c>
      <c r="B331" s="82" t="s">
        <v>161</v>
      </c>
      <c r="C331" s="71" t="s">
        <v>79</v>
      </c>
      <c r="D331" s="82" t="s">
        <v>421</v>
      </c>
      <c r="E331" s="71"/>
      <c r="F331" s="115">
        <v>380</v>
      </c>
      <c r="G331" s="122">
        <f>G332</f>
        <v>380</v>
      </c>
    </row>
    <row r="332" spans="1:7" s="69" customFormat="1">
      <c r="A332" s="78" t="s">
        <v>155</v>
      </c>
      <c r="B332" s="82" t="s">
        <v>161</v>
      </c>
      <c r="C332" s="71" t="s">
        <v>79</v>
      </c>
      <c r="D332" s="82" t="s">
        <v>421</v>
      </c>
      <c r="E332" s="95">
        <v>300</v>
      </c>
      <c r="F332" s="115">
        <v>380</v>
      </c>
      <c r="G332" s="122">
        <v>380</v>
      </c>
    </row>
    <row r="333" spans="1:7" s="69" customFormat="1" ht="30">
      <c r="A333" s="78" t="s">
        <v>422</v>
      </c>
      <c r="B333" s="82" t="s">
        <v>161</v>
      </c>
      <c r="C333" s="71" t="s">
        <v>79</v>
      </c>
      <c r="D333" s="82" t="s">
        <v>423</v>
      </c>
      <c r="E333" s="71"/>
      <c r="F333" s="115">
        <v>352.7</v>
      </c>
      <c r="G333" s="122">
        <f>G334</f>
        <v>352.7</v>
      </c>
    </row>
    <row r="334" spans="1:7" s="69" customFormat="1" ht="30">
      <c r="A334" s="78" t="s">
        <v>149</v>
      </c>
      <c r="B334" s="82" t="s">
        <v>161</v>
      </c>
      <c r="C334" s="71" t="s">
        <v>79</v>
      </c>
      <c r="D334" s="82" t="s">
        <v>423</v>
      </c>
      <c r="E334" s="71">
        <v>200</v>
      </c>
      <c r="F334" s="115">
        <v>352.7</v>
      </c>
      <c r="G334" s="122">
        <v>352.7</v>
      </c>
    </row>
    <row r="335" spans="1:7" s="69" customFormat="1">
      <c r="A335" s="89" t="s">
        <v>424</v>
      </c>
      <c r="B335" s="86" t="s">
        <v>161</v>
      </c>
      <c r="C335" s="86" t="s">
        <v>81</v>
      </c>
      <c r="D335" s="86"/>
      <c r="E335" s="87"/>
      <c r="F335" s="115">
        <v>25780.3</v>
      </c>
      <c r="G335" s="122">
        <f>SUM(G336+G340)</f>
        <v>25574.6</v>
      </c>
    </row>
    <row r="336" spans="1:7" s="69" customFormat="1">
      <c r="A336" s="85" t="s">
        <v>84</v>
      </c>
      <c r="B336" s="86" t="s">
        <v>161</v>
      </c>
      <c r="C336" s="86" t="s">
        <v>83</v>
      </c>
      <c r="D336" s="86"/>
      <c r="E336" s="87"/>
      <c r="F336" s="115">
        <v>17639.3</v>
      </c>
      <c r="G336" s="122">
        <f>SUM(G337)</f>
        <v>17639.3</v>
      </c>
    </row>
    <row r="337" spans="1:7" s="69" customFormat="1" ht="30">
      <c r="A337" s="89" t="s">
        <v>193</v>
      </c>
      <c r="B337" s="86" t="s">
        <v>161</v>
      </c>
      <c r="C337" s="86" t="s">
        <v>83</v>
      </c>
      <c r="D337" s="86" t="s">
        <v>194</v>
      </c>
      <c r="E337" s="87"/>
      <c r="F337" s="115">
        <v>17639.3</v>
      </c>
      <c r="G337" s="122">
        <f>SUM(G338)</f>
        <v>17639.3</v>
      </c>
    </row>
    <row r="338" spans="1:7" s="69" customFormat="1" ht="30">
      <c r="A338" s="88" t="s">
        <v>197</v>
      </c>
      <c r="B338" s="86" t="s">
        <v>161</v>
      </c>
      <c r="C338" s="86" t="s">
        <v>83</v>
      </c>
      <c r="D338" s="86" t="s">
        <v>198</v>
      </c>
      <c r="E338" s="87"/>
      <c r="F338" s="115">
        <v>17639.3</v>
      </c>
      <c r="G338" s="122">
        <f>SUM(G339)</f>
        <v>17639.3</v>
      </c>
    </row>
    <row r="339" spans="1:7" s="69" customFormat="1" ht="30">
      <c r="A339" s="88" t="s">
        <v>199</v>
      </c>
      <c r="B339" s="86" t="s">
        <v>161</v>
      </c>
      <c r="C339" s="86" t="s">
        <v>83</v>
      </c>
      <c r="D339" s="86" t="s">
        <v>198</v>
      </c>
      <c r="E339" s="87">
        <v>600</v>
      </c>
      <c r="F339" s="115">
        <v>17639.3</v>
      </c>
      <c r="G339" s="122">
        <v>17639.3</v>
      </c>
    </row>
    <row r="340" spans="1:7" s="69" customFormat="1">
      <c r="A340" s="85" t="s">
        <v>86</v>
      </c>
      <c r="B340" s="86" t="s">
        <v>161</v>
      </c>
      <c r="C340" s="86" t="s">
        <v>85</v>
      </c>
      <c r="D340" s="86"/>
      <c r="E340" s="87"/>
      <c r="F340" s="115">
        <v>8141</v>
      </c>
      <c r="G340" s="122">
        <f>SUM(G341)</f>
        <v>7935.3</v>
      </c>
    </row>
    <row r="341" spans="1:7" s="69" customFormat="1" ht="30">
      <c r="A341" s="89" t="s">
        <v>193</v>
      </c>
      <c r="B341" s="86" t="s">
        <v>161</v>
      </c>
      <c r="C341" s="86" t="s">
        <v>85</v>
      </c>
      <c r="D341" s="86" t="s">
        <v>194</v>
      </c>
      <c r="E341" s="87"/>
      <c r="F341" s="115">
        <v>8141</v>
      </c>
      <c r="G341" s="122">
        <f>SUM(G342)</f>
        <v>7935.3</v>
      </c>
    </row>
    <row r="342" spans="1:7" s="69" customFormat="1" ht="60">
      <c r="A342" s="85" t="s">
        <v>425</v>
      </c>
      <c r="B342" s="86" t="s">
        <v>161</v>
      </c>
      <c r="C342" s="86" t="s">
        <v>85</v>
      </c>
      <c r="D342" s="86" t="s">
        <v>426</v>
      </c>
      <c r="E342" s="87"/>
      <c r="F342" s="115">
        <v>8141</v>
      </c>
      <c r="G342" s="122">
        <f>SUM(G343)</f>
        <v>7935.3</v>
      </c>
    </row>
    <row r="343" spans="1:7" s="69" customFormat="1">
      <c r="A343" s="88" t="s">
        <v>150</v>
      </c>
      <c r="B343" s="86" t="s">
        <v>161</v>
      </c>
      <c r="C343" s="86" t="s">
        <v>85</v>
      </c>
      <c r="D343" s="86" t="s">
        <v>426</v>
      </c>
      <c r="E343" s="87">
        <v>800</v>
      </c>
      <c r="F343" s="115">
        <v>8141</v>
      </c>
      <c r="G343" s="122">
        <v>7935.3</v>
      </c>
    </row>
    <row r="344" spans="1:7" s="69" customFormat="1">
      <c r="A344" s="78" t="s">
        <v>427</v>
      </c>
      <c r="B344" s="82" t="s">
        <v>161</v>
      </c>
      <c r="C344" s="71" t="s">
        <v>87</v>
      </c>
      <c r="D344" s="82"/>
      <c r="E344" s="71"/>
      <c r="F344" s="115">
        <v>121886</v>
      </c>
      <c r="G344" s="122">
        <f t="shared" ref="G344:G346" si="23">G345</f>
        <v>121561.2</v>
      </c>
    </row>
    <row r="345" spans="1:7" s="69" customFormat="1">
      <c r="A345" s="78" t="s">
        <v>90</v>
      </c>
      <c r="B345" s="82" t="s">
        <v>161</v>
      </c>
      <c r="C345" s="71" t="s">
        <v>89</v>
      </c>
      <c r="D345" s="82"/>
      <c r="E345" s="71"/>
      <c r="F345" s="115">
        <v>121886</v>
      </c>
      <c r="G345" s="122">
        <f t="shared" si="23"/>
        <v>121561.2</v>
      </c>
    </row>
    <row r="346" spans="1:7" s="69" customFormat="1">
      <c r="A346" s="78" t="s">
        <v>138</v>
      </c>
      <c r="B346" s="82" t="s">
        <v>161</v>
      </c>
      <c r="C346" s="71" t="s">
        <v>89</v>
      </c>
      <c r="D346" s="82" t="s">
        <v>139</v>
      </c>
      <c r="E346" s="71"/>
      <c r="F346" s="115">
        <v>121886</v>
      </c>
      <c r="G346" s="122">
        <f t="shared" si="23"/>
        <v>121561.2</v>
      </c>
    </row>
    <row r="347" spans="1:7" s="69" customFormat="1">
      <c r="A347" s="78" t="s">
        <v>428</v>
      </c>
      <c r="B347" s="82" t="s">
        <v>161</v>
      </c>
      <c r="C347" s="71" t="s">
        <v>89</v>
      </c>
      <c r="D347" s="82" t="s">
        <v>429</v>
      </c>
      <c r="E347" s="71"/>
      <c r="F347" s="115">
        <v>121886</v>
      </c>
      <c r="G347" s="122">
        <f>G348</f>
        <v>121561.2</v>
      </c>
    </row>
    <row r="348" spans="1:7" s="69" customFormat="1">
      <c r="A348" s="78" t="s">
        <v>430</v>
      </c>
      <c r="B348" s="82" t="s">
        <v>161</v>
      </c>
      <c r="C348" s="71" t="s">
        <v>89</v>
      </c>
      <c r="D348" s="82" t="s">
        <v>429</v>
      </c>
      <c r="E348" s="71">
        <v>700</v>
      </c>
      <c r="F348" s="115">
        <v>121886</v>
      </c>
      <c r="G348" s="122">
        <v>121561.2</v>
      </c>
    </row>
    <row r="349" spans="1:7" s="69" customFormat="1">
      <c r="A349" s="78"/>
      <c r="B349" s="82"/>
      <c r="C349" s="71" t="s">
        <v>159</v>
      </c>
      <c r="D349" s="82"/>
      <c r="E349" s="71"/>
      <c r="F349" s="115"/>
      <c r="G349" s="122"/>
    </row>
    <row r="350" spans="1:7" s="69" customFormat="1" ht="29.25">
      <c r="A350" s="80" t="s">
        <v>431</v>
      </c>
      <c r="B350" s="81" t="s">
        <v>432</v>
      </c>
      <c r="C350" s="71" t="s">
        <v>159</v>
      </c>
      <c r="D350" s="81"/>
      <c r="E350" s="71"/>
      <c r="F350" s="118">
        <f t="shared" ref="F350" si="24">F351</f>
        <v>30419</v>
      </c>
      <c r="G350" s="123">
        <f>G351</f>
        <v>29102.100000000002</v>
      </c>
    </row>
    <row r="351" spans="1:7" s="69" customFormat="1">
      <c r="A351" s="78" t="s">
        <v>4</v>
      </c>
      <c r="B351" s="82" t="s">
        <v>432</v>
      </c>
      <c r="C351" s="71" t="s">
        <v>3</v>
      </c>
      <c r="D351" s="82"/>
      <c r="E351" s="71"/>
      <c r="F351" s="116">
        <f t="shared" ref="F351" si="25">F352+F358+F362</f>
        <v>30419</v>
      </c>
      <c r="G351" s="122">
        <f>G352+G358+G362</f>
        <v>29102.100000000002</v>
      </c>
    </row>
    <row r="352" spans="1:7" s="69" customFormat="1" ht="30">
      <c r="A352" s="78" t="s">
        <v>433</v>
      </c>
      <c r="B352" s="82" t="s">
        <v>432</v>
      </c>
      <c r="C352" s="71" t="s">
        <v>11</v>
      </c>
      <c r="D352" s="82"/>
      <c r="E352" s="71"/>
      <c r="F352" s="116">
        <f t="shared" ref="F352:F353" si="26">F353</f>
        <v>29406.400000000001</v>
      </c>
      <c r="G352" s="122">
        <f>G353</f>
        <v>29067.100000000002</v>
      </c>
    </row>
    <row r="353" spans="1:7" s="69" customFormat="1">
      <c r="A353" s="78" t="s">
        <v>138</v>
      </c>
      <c r="B353" s="82" t="s">
        <v>432</v>
      </c>
      <c r="C353" s="71" t="s">
        <v>11</v>
      </c>
      <c r="D353" s="82" t="s">
        <v>139</v>
      </c>
      <c r="E353" s="71"/>
      <c r="F353" s="116">
        <f t="shared" si="26"/>
        <v>29406.400000000001</v>
      </c>
      <c r="G353" s="122">
        <f>G354</f>
        <v>29067.100000000002</v>
      </c>
    </row>
    <row r="354" spans="1:7" s="69" customFormat="1" ht="30">
      <c r="A354" s="84" t="s">
        <v>167</v>
      </c>
      <c r="B354" s="82" t="s">
        <v>432</v>
      </c>
      <c r="C354" s="71" t="s">
        <v>11</v>
      </c>
      <c r="D354" s="82" t="s">
        <v>168</v>
      </c>
      <c r="E354" s="71"/>
      <c r="F354" s="116">
        <f t="shared" ref="F354" si="27">F355+F356+F357</f>
        <v>29406.400000000001</v>
      </c>
      <c r="G354" s="122">
        <f>G355+G356+G357</f>
        <v>29067.100000000002</v>
      </c>
    </row>
    <row r="355" spans="1:7" s="69" customFormat="1" ht="60">
      <c r="A355" s="78" t="s">
        <v>142</v>
      </c>
      <c r="B355" s="82" t="s">
        <v>432</v>
      </c>
      <c r="C355" s="71" t="s">
        <v>11</v>
      </c>
      <c r="D355" s="82" t="s">
        <v>168</v>
      </c>
      <c r="E355" s="71">
        <v>100</v>
      </c>
      <c r="F355" s="115">
        <v>26770</v>
      </c>
      <c r="G355" s="122">
        <v>26493.4</v>
      </c>
    </row>
    <row r="356" spans="1:7" s="69" customFormat="1" ht="30">
      <c r="A356" s="78" t="s">
        <v>149</v>
      </c>
      <c r="B356" s="82" t="s">
        <v>432</v>
      </c>
      <c r="C356" s="71" t="s">
        <v>11</v>
      </c>
      <c r="D356" s="82" t="s">
        <v>168</v>
      </c>
      <c r="E356" s="71">
        <v>200</v>
      </c>
      <c r="F356" s="115">
        <v>2629.4</v>
      </c>
      <c r="G356" s="122">
        <v>2567.6999999999998</v>
      </c>
    </row>
    <row r="357" spans="1:7" s="69" customFormat="1">
      <c r="A357" s="83" t="s">
        <v>150</v>
      </c>
      <c r="B357" s="82" t="s">
        <v>432</v>
      </c>
      <c r="C357" s="71" t="s">
        <v>11</v>
      </c>
      <c r="D357" s="82" t="s">
        <v>168</v>
      </c>
      <c r="E357" s="71">
        <v>800</v>
      </c>
      <c r="F357" s="115">
        <v>7</v>
      </c>
      <c r="G357" s="122">
        <v>6</v>
      </c>
    </row>
    <row r="358" spans="1:7" s="69" customFormat="1">
      <c r="A358" s="78" t="s">
        <v>14</v>
      </c>
      <c r="B358" s="82" t="s">
        <v>432</v>
      </c>
      <c r="C358" s="71" t="s">
        <v>13</v>
      </c>
      <c r="D358" s="82"/>
      <c r="E358" s="71"/>
      <c r="F358" s="116">
        <f t="shared" ref="F358:F360" si="28">F359</f>
        <v>977.6</v>
      </c>
      <c r="G358" s="122">
        <f>G359</f>
        <v>0</v>
      </c>
    </row>
    <row r="359" spans="1:7" s="69" customFormat="1">
      <c r="A359" s="78" t="s">
        <v>138</v>
      </c>
      <c r="B359" s="96" t="s">
        <v>432</v>
      </c>
      <c r="C359" s="71" t="s">
        <v>13</v>
      </c>
      <c r="D359" s="96" t="s">
        <v>139</v>
      </c>
      <c r="E359" s="71"/>
      <c r="F359" s="116">
        <f t="shared" si="28"/>
        <v>977.6</v>
      </c>
      <c r="G359" s="122">
        <f>G360</f>
        <v>0</v>
      </c>
    </row>
    <row r="360" spans="1:7" s="69" customFormat="1">
      <c r="A360" s="78" t="s">
        <v>169</v>
      </c>
      <c r="B360" s="82" t="s">
        <v>432</v>
      </c>
      <c r="C360" s="71" t="s">
        <v>13</v>
      </c>
      <c r="D360" s="82" t="s">
        <v>170</v>
      </c>
      <c r="E360" s="71"/>
      <c r="F360" s="116">
        <f t="shared" si="28"/>
        <v>977.6</v>
      </c>
      <c r="G360" s="122">
        <f>G361</f>
        <v>0</v>
      </c>
    </row>
    <row r="361" spans="1:7" s="69" customFormat="1">
      <c r="A361" s="83" t="s">
        <v>150</v>
      </c>
      <c r="B361" s="82" t="s">
        <v>432</v>
      </c>
      <c r="C361" s="71" t="s">
        <v>13</v>
      </c>
      <c r="D361" s="82" t="s">
        <v>170</v>
      </c>
      <c r="E361" s="71">
        <v>800</v>
      </c>
      <c r="F361" s="115">
        <v>977.6</v>
      </c>
      <c r="G361" s="122">
        <v>0</v>
      </c>
    </row>
    <row r="362" spans="1:7" s="69" customFormat="1">
      <c r="A362" s="78" t="s">
        <v>16</v>
      </c>
      <c r="B362" s="82" t="s">
        <v>432</v>
      </c>
      <c r="C362" s="71" t="s">
        <v>15</v>
      </c>
      <c r="D362" s="82"/>
      <c r="E362" s="71"/>
      <c r="F362" s="115">
        <v>35</v>
      </c>
      <c r="G362" s="122">
        <f>G363</f>
        <v>35</v>
      </c>
    </row>
    <row r="363" spans="1:7" s="69" customFormat="1">
      <c r="A363" s="78" t="s">
        <v>138</v>
      </c>
      <c r="B363" s="82" t="s">
        <v>432</v>
      </c>
      <c r="C363" s="71" t="s">
        <v>15</v>
      </c>
      <c r="D363" s="82" t="s">
        <v>139</v>
      </c>
      <c r="E363" s="71"/>
      <c r="F363" s="115">
        <v>35</v>
      </c>
      <c r="G363" s="122">
        <f>G364</f>
        <v>35</v>
      </c>
    </row>
    <row r="364" spans="1:7" s="69" customFormat="1" ht="30">
      <c r="A364" s="84" t="s">
        <v>186</v>
      </c>
      <c r="B364" s="82" t="s">
        <v>432</v>
      </c>
      <c r="C364" s="71" t="s">
        <v>15</v>
      </c>
      <c r="D364" s="82" t="s">
        <v>187</v>
      </c>
      <c r="E364" s="71"/>
      <c r="F364" s="115">
        <v>35</v>
      </c>
      <c r="G364" s="122">
        <f>G365</f>
        <v>35</v>
      </c>
    </row>
    <row r="365" spans="1:7" s="69" customFormat="1" ht="30">
      <c r="A365" s="78" t="s">
        <v>199</v>
      </c>
      <c r="B365" s="82" t="s">
        <v>432</v>
      </c>
      <c r="C365" s="71" t="s">
        <v>15</v>
      </c>
      <c r="D365" s="82" t="s">
        <v>187</v>
      </c>
      <c r="E365" s="71">
        <v>600</v>
      </c>
      <c r="F365" s="115">
        <v>35</v>
      </c>
      <c r="G365" s="122">
        <v>35</v>
      </c>
    </row>
    <row r="366" spans="1:7" s="69" customFormat="1">
      <c r="A366" s="78"/>
      <c r="B366" s="82"/>
      <c r="C366" s="71" t="s">
        <v>159</v>
      </c>
      <c r="D366" s="82"/>
      <c r="E366" s="71"/>
      <c r="F366" s="115"/>
      <c r="G366" s="122"/>
    </row>
    <row r="367" spans="1:7" s="69" customFormat="1">
      <c r="A367" s="80" t="s">
        <v>434</v>
      </c>
      <c r="B367" s="81" t="s">
        <v>435</v>
      </c>
      <c r="C367" s="71" t="s">
        <v>159</v>
      </c>
      <c r="D367" s="81"/>
      <c r="E367" s="71"/>
      <c r="F367" s="118">
        <f t="shared" ref="F367" si="29">SUM(F368+F372+F405+F464)</f>
        <v>680286.09999999986</v>
      </c>
      <c r="G367" s="123">
        <f>SUM(G368+G372+G405+G464)</f>
        <v>679512.2</v>
      </c>
    </row>
    <row r="368" spans="1:7" s="69" customFormat="1">
      <c r="A368" s="78" t="s">
        <v>4</v>
      </c>
      <c r="B368" s="86" t="s">
        <v>435</v>
      </c>
      <c r="C368" s="71" t="s">
        <v>3</v>
      </c>
      <c r="D368" s="81"/>
      <c r="E368" s="71"/>
      <c r="F368" s="116">
        <f t="shared" ref="F368:F370" si="30">SUM(F369)</f>
        <v>48618.8</v>
      </c>
      <c r="G368" s="122">
        <f>SUM(G369)</f>
        <v>48618.6</v>
      </c>
    </row>
    <row r="369" spans="1:7" s="69" customFormat="1">
      <c r="A369" s="78" t="s">
        <v>16</v>
      </c>
      <c r="B369" s="86" t="s">
        <v>435</v>
      </c>
      <c r="C369" s="71" t="s">
        <v>15</v>
      </c>
      <c r="D369" s="81"/>
      <c r="E369" s="71"/>
      <c r="F369" s="116">
        <f t="shared" si="30"/>
        <v>48618.8</v>
      </c>
      <c r="G369" s="122">
        <f>SUM(G370)</f>
        <v>48618.6</v>
      </c>
    </row>
    <row r="370" spans="1:7" s="69" customFormat="1">
      <c r="A370" s="78" t="s">
        <v>191</v>
      </c>
      <c r="B370" s="86" t="s">
        <v>435</v>
      </c>
      <c r="C370" s="71" t="s">
        <v>15</v>
      </c>
      <c r="D370" s="82" t="s">
        <v>192</v>
      </c>
      <c r="E370" s="71"/>
      <c r="F370" s="116">
        <f t="shared" si="30"/>
        <v>48618.8</v>
      </c>
      <c r="G370" s="122">
        <f>SUM(G371)</f>
        <v>48618.6</v>
      </c>
    </row>
    <row r="371" spans="1:7" s="69" customFormat="1">
      <c r="A371" s="83" t="s">
        <v>150</v>
      </c>
      <c r="B371" s="86" t="s">
        <v>435</v>
      </c>
      <c r="C371" s="71" t="s">
        <v>15</v>
      </c>
      <c r="D371" s="82" t="s">
        <v>192</v>
      </c>
      <c r="E371" s="71">
        <v>800</v>
      </c>
      <c r="F371" s="115">
        <v>48618.8</v>
      </c>
      <c r="G371" s="122">
        <v>48618.6</v>
      </c>
    </row>
    <row r="372" spans="1:7" s="69" customFormat="1">
      <c r="A372" s="85" t="s">
        <v>26</v>
      </c>
      <c r="B372" s="86" t="s">
        <v>435</v>
      </c>
      <c r="C372" s="86" t="s">
        <v>25</v>
      </c>
      <c r="D372" s="86"/>
      <c r="E372" s="87"/>
      <c r="F372" s="116">
        <f t="shared" ref="F372" si="31">SUM(F373+F381+F388)</f>
        <v>344909.8</v>
      </c>
      <c r="G372" s="122">
        <f>SUM(G373+G381+G388)</f>
        <v>344818.50000000006</v>
      </c>
    </row>
    <row r="373" spans="1:7" s="69" customFormat="1">
      <c r="A373" s="83" t="s">
        <v>28</v>
      </c>
      <c r="B373" s="86" t="s">
        <v>435</v>
      </c>
      <c r="C373" s="86" t="s">
        <v>27</v>
      </c>
      <c r="D373" s="86"/>
      <c r="E373" s="87"/>
      <c r="F373" s="116">
        <f t="shared" ref="F373" si="32">SUM(F374)</f>
        <v>1093.4000000000001</v>
      </c>
      <c r="G373" s="122">
        <f>SUM(G374)</f>
        <v>1086.5999999999999</v>
      </c>
    </row>
    <row r="374" spans="1:7" s="69" customFormat="1">
      <c r="A374" s="78" t="s">
        <v>138</v>
      </c>
      <c r="B374" s="86" t="s">
        <v>435</v>
      </c>
      <c r="C374" s="86" t="s">
        <v>27</v>
      </c>
      <c r="D374" s="96" t="s">
        <v>139</v>
      </c>
      <c r="E374" s="87"/>
      <c r="F374" s="116">
        <f t="shared" ref="F374" si="33">SUM(F375+F377)</f>
        <v>1093.4000000000001</v>
      </c>
      <c r="G374" s="122">
        <f>SUM(G375+G377)</f>
        <v>1086.5999999999999</v>
      </c>
    </row>
    <row r="375" spans="1:7" s="69" customFormat="1">
      <c r="A375" s="78" t="s">
        <v>169</v>
      </c>
      <c r="B375" s="82" t="s">
        <v>435</v>
      </c>
      <c r="C375" s="71" t="s">
        <v>27</v>
      </c>
      <c r="D375" s="82" t="s">
        <v>170</v>
      </c>
      <c r="E375" s="71"/>
      <c r="F375" s="116">
        <f t="shared" ref="F375" si="34">SUM(F376)</f>
        <v>468.40000000000003</v>
      </c>
      <c r="G375" s="122">
        <f>SUM(G376)</f>
        <v>468.4</v>
      </c>
    </row>
    <row r="376" spans="1:7" s="69" customFormat="1" ht="30">
      <c r="A376" s="78" t="s">
        <v>149</v>
      </c>
      <c r="B376" s="82" t="s">
        <v>435</v>
      </c>
      <c r="C376" s="71" t="s">
        <v>27</v>
      </c>
      <c r="D376" s="82" t="s">
        <v>170</v>
      </c>
      <c r="E376" s="71">
        <v>200</v>
      </c>
      <c r="F376" s="115">
        <v>468.40000000000003</v>
      </c>
      <c r="G376" s="122">
        <v>468.4</v>
      </c>
    </row>
    <row r="377" spans="1:7" s="69" customFormat="1">
      <c r="A377" s="83" t="s">
        <v>171</v>
      </c>
      <c r="B377" s="86" t="s">
        <v>435</v>
      </c>
      <c r="C377" s="86" t="s">
        <v>27</v>
      </c>
      <c r="D377" s="86" t="s">
        <v>173</v>
      </c>
      <c r="E377" s="87"/>
      <c r="F377" s="115">
        <v>625</v>
      </c>
      <c r="G377" s="122">
        <f>SUM(G378)</f>
        <v>618.20000000000005</v>
      </c>
    </row>
    <row r="378" spans="1:7" s="69" customFormat="1" ht="30">
      <c r="A378" s="83" t="s">
        <v>436</v>
      </c>
      <c r="B378" s="86" t="s">
        <v>435</v>
      </c>
      <c r="C378" s="86" t="s">
        <v>27</v>
      </c>
      <c r="D378" s="82" t="s">
        <v>437</v>
      </c>
      <c r="E378" s="87"/>
      <c r="F378" s="115">
        <v>625</v>
      </c>
      <c r="G378" s="122">
        <f>SUM(G379)</f>
        <v>618.20000000000005</v>
      </c>
    </row>
    <row r="379" spans="1:7" s="69" customFormat="1">
      <c r="A379" s="97" t="s">
        <v>438</v>
      </c>
      <c r="B379" s="86" t="s">
        <v>435</v>
      </c>
      <c r="C379" s="86" t="s">
        <v>27</v>
      </c>
      <c r="D379" s="82" t="s">
        <v>437</v>
      </c>
      <c r="E379" s="87"/>
      <c r="F379" s="115">
        <v>625</v>
      </c>
      <c r="G379" s="122">
        <f>SUM(G380)</f>
        <v>618.20000000000005</v>
      </c>
    </row>
    <row r="380" spans="1:7" s="69" customFormat="1" ht="30">
      <c r="A380" s="78" t="s">
        <v>149</v>
      </c>
      <c r="B380" s="86" t="s">
        <v>435</v>
      </c>
      <c r="C380" s="86" t="s">
        <v>27</v>
      </c>
      <c r="D380" s="82" t="s">
        <v>437</v>
      </c>
      <c r="E380" s="87">
        <v>200</v>
      </c>
      <c r="F380" s="115">
        <v>625</v>
      </c>
      <c r="G380" s="122">
        <v>618.20000000000005</v>
      </c>
    </row>
    <row r="381" spans="1:7" s="69" customFormat="1">
      <c r="A381" s="85" t="s">
        <v>32</v>
      </c>
      <c r="B381" s="86" t="s">
        <v>435</v>
      </c>
      <c r="C381" s="86" t="s">
        <v>31</v>
      </c>
      <c r="D381" s="98"/>
      <c r="E381" s="87"/>
      <c r="F381" s="115">
        <v>4975.3</v>
      </c>
      <c r="G381" s="122">
        <f>SUM(G382)</f>
        <v>4975.3</v>
      </c>
    </row>
    <row r="382" spans="1:7" s="69" customFormat="1" ht="30">
      <c r="A382" s="85" t="s">
        <v>220</v>
      </c>
      <c r="B382" s="86" t="s">
        <v>435</v>
      </c>
      <c r="C382" s="86" t="s">
        <v>31</v>
      </c>
      <c r="D382" s="86" t="s">
        <v>221</v>
      </c>
      <c r="E382" s="87"/>
      <c r="F382" s="115">
        <v>4975.3</v>
      </c>
      <c r="G382" s="122">
        <f>SUM(G383)</f>
        <v>4975.3</v>
      </c>
    </row>
    <row r="383" spans="1:7" s="69" customFormat="1" ht="30">
      <c r="A383" s="85" t="s">
        <v>242</v>
      </c>
      <c r="B383" s="86" t="s">
        <v>435</v>
      </c>
      <c r="C383" s="86" t="s">
        <v>31</v>
      </c>
      <c r="D383" s="86" t="s">
        <v>243</v>
      </c>
      <c r="E383" s="87"/>
      <c r="F383" s="115">
        <v>4975.3</v>
      </c>
      <c r="G383" s="122">
        <f>SUM(G384+G386)</f>
        <v>4975.3</v>
      </c>
    </row>
    <row r="384" spans="1:7" s="69" customFormat="1" ht="135">
      <c r="A384" s="94" t="s">
        <v>439</v>
      </c>
      <c r="B384" s="86" t="s">
        <v>435</v>
      </c>
      <c r="C384" s="86" t="s">
        <v>31</v>
      </c>
      <c r="D384" s="86" t="s">
        <v>440</v>
      </c>
      <c r="E384" s="87"/>
      <c r="F384" s="115">
        <v>1217.7</v>
      </c>
      <c r="G384" s="122">
        <f>SUM(G385)</f>
        <v>1217.7</v>
      </c>
    </row>
    <row r="385" spans="1:7" s="69" customFormat="1">
      <c r="A385" s="83" t="s">
        <v>150</v>
      </c>
      <c r="B385" s="86" t="s">
        <v>435</v>
      </c>
      <c r="C385" s="86" t="s">
        <v>31</v>
      </c>
      <c r="D385" s="86" t="s">
        <v>440</v>
      </c>
      <c r="E385" s="87">
        <v>800</v>
      </c>
      <c r="F385" s="115">
        <v>1217.7</v>
      </c>
      <c r="G385" s="122">
        <v>1217.7</v>
      </c>
    </row>
    <row r="386" spans="1:7" s="69" customFormat="1" ht="135">
      <c r="A386" s="94" t="s">
        <v>439</v>
      </c>
      <c r="B386" s="86" t="s">
        <v>435</v>
      </c>
      <c r="C386" s="86" t="s">
        <v>31</v>
      </c>
      <c r="D386" s="82" t="s">
        <v>441</v>
      </c>
      <c r="E386" s="87"/>
      <c r="F386" s="115">
        <v>3757.6</v>
      </c>
      <c r="G386" s="122">
        <f>SUM(G387)</f>
        <v>3757.6</v>
      </c>
    </row>
    <row r="387" spans="1:7" s="69" customFormat="1">
      <c r="A387" s="83" t="s">
        <v>150</v>
      </c>
      <c r="B387" s="86" t="s">
        <v>435</v>
      </c>
      <c r="C387" s="86" t="s">
        <v>31</v>
      </c>
      <c r="D387" s="82" t="s">
        <v>441</v>
      </c>
      <c r="E387" s="87">
        <v>800</v>
      </c>
      <c r="F387" s="115">
        <v>3757.6</v>
      </c>
      <c r="G387" s="122">
        <v>3757.6</v>
      </c>
    </row>
    <row r="388" spans="1:7" s="69" customFormat="1">
      <c r="A388" s="85" t="s">
        <v>241</v>
      </c>
      <c r="B388" s="86" t="s">
        <v>435</v>
      </c>
      <c r="C388" s="86" t="s">
        <v>33</v>
      </c>
      <c r="D388" s="86"/>
      <c r="E388" s="87"/>
      <c r="F388" s="115">
        <v>338841.1</v>
      </c>
      <c r="G388" s="122">
        <f>SUM(G389+G401)</f>
        <v>338756.60000000003</v>
      </c>
    </row>
    <row r="389" spans="1:7" s="69" customFormat="1" ht="30">
      <c r="A389" s="85" t="s">
        <v>220</v>
      </c>
      <c r="B389" s="86" t="s">
        <v>435</v>
      </c>
      <c r="C389" s="86" t="s">
        <v>33</v>
      </c>
      <c r="D389" s="86" t="s">
        <v>221</v>
      </c>
      <c r="E389" s="87"/>
      <c r="F389" s="115">
        <v>310165.19999999995</v>
      </c>
      <c r="G389" s="122">
        <f>SUM(G390)</f>
        <v>310080.7</v>
      </c>
    </row>
    <row r="390" spans="1:7" s="69" customFormat="1" ht="30">
      <c r="A390" s="85" t="s">
        <v>242</v>
      </c>
      <c r="B390" s="86" t="s">
        <v>435</v>
      </c>
      <c r="C390" s="86" t="s">
        <v>33</v>
      </c>
      <c r="D390" s="86" t="s">
        <v>243</v>
      </c>
      <c r="E390" s="87"/>
      <c r="F390" s="115">
        <v>310165.19999999995</v>
      </c>
      <c r="G390" s="122">
        <f>SUM(G391+G393+G395+G397+G399)</f>
        <v>310080.7</v>
      </c>
    </row>
    <row r="391" spans="1:7" s="69" customFormat="1" ht="30">
      <c r="A391" s="85" t="s">
        <v>442</v>
      </c>
      <c r="B391" s="86" t="s">
        <v>435</v>
      </c>
      <c r="C391" s="86" t="s">
        <v>33</v>
      </c>
      <c r="D391" s="86" t="s">
        <v>443</v>
      </c>
      <c r="E391" s="87"/>
      <c r="F391" s="115">
        <v>45288</v>
      </c>
      <c r="G391" s="122">
        <f>SUM(G392)</f>
        <v>45288</v>
      </c>
    </row>
    <row r="392" spans="1:7" s="69" customFormat="1">
      <c r="A392" s="88" t="s">
        <v>150</v>
      </c>
      <c r="B392" s="86" t="s">
        <v>435</v>
      </c>
      <c r="C392" s="86" t="s">
        <v>33</v>
      </c>
      <c r="D392" s="86" t="s">
        <v>443</v>
      </c>
      <c r="E392" s="87">
        <v>800</v>
      </c>
      <c r="F392" s="115">
        <v>45288</v>
      </c>
      <c r="G392" s="122">
        <v>45288</v>
      </c>
    </row>
    <row r="393" spans="1:7" s="69" customFormat="1" ht="45">
      <c r="A393" s="85" t="s">
        <v>444</v>
      </c>
      <c r="B393" s="86" t="s">
        <v>435</v>
      </c>
      <c r="C393" s="86" t="s">
        <v>33</v>
      </c>
      <c r="D393" s="86" t="s">
        <v>445</v>
      </c>
      <c r="E393" s="87"/>
      <c r="F393" s="115">
        <v>34506.6</v>
      </c>
      <c r="G393" s="122">
        <f>SUM(G394)</f>
        <v>34506.6</v>
      </c>
    </row>
    <row r="394" spans="1:7" s="69" customFormat="1">
      <c r="A394" s="88" t="s">
        <v>150</v>
      </c>
      <c r="B394" s="86" t="s">
        <v>435</v>
      </c>
      <c r="C394" s="86" t="s">
        <v>33</v>
      </c>
      <c r="D394" s="86" t="s">
        <v>445</v>
      </c>
      <c r="E394" s="87">
        <v>800</v>
      </c>
      <c r="F394" s="115">
        <v>34506.6</v>
      </c>
      <c r="G394" s="122">
        <v>34506.6</v>
      </c>
    </row>
    <row r="395" spans="1:7" s="69" customFormat="1" ht="60">
      <c r="A395" s="85" t="s">
        <v>446</v>
      </c>
      <c r="B395" s="86" t="s">
        <v>435</v>
      </c>
      <c r="C395" s="86" t="s">
        <v>33</v>
      </c>
      <c r="D395" s="86" t="s">
        <v>447</v>
      </c>
      <c r="E395" s="87"/>
      <c r="F395" s="115">
        <v>2071.9</v>
      </c>
      <c r="G395" s="122">
        <f>SUM(G396)</f>
        <v>1987.4</v>
      </c>
    </row>
    <row r="396" spans="1:7" s="69" customFormat="1">
      <c r="A396" s="88" t="s">
        <v>150</v>
      </c>
      <c r="B396" s="86" t="s">
        <v>435</v>
      </c>
      <c r="C396" s="86" t="s">
        <v>33</v>
      </c>
      <c r="D396" s="86" t="s">
        <v>447</v>
      </c>
      <c r="E396" s="87">
        <v>800</v>
      </c>
      <c r="F396" s="115">
        <v>2071.9</v>
      </c>
      <c r="G396" s="122">
        <v>1987.4</v>
      </c>
    </row>
    <row r="397" spans="1:7" s="69" customFormat="1" ht="45">
      <c r="A397" s="85" t="s">
        <v>448</v>
      </c>
      <c r="B397" s="86" t="s">
        <v>435</v>
      </c>
      <c r="C397" s="86" t="s">
        <v>33</v>
      </c>
      <c r="D397" s="86" t="s">
        <v>449</v>
      </c>
      <c r="E397" s="87"/>
      <c r="F397" s="115">
        <v>226467.9</v>
      </c>
      <c r="G397" s="122">
        <f>SUM(G398)</f>
        <v>226467.9</v>
      </c>
    </row>
    <row r="398" spans="1:7" s="69" customFormat="1">
      <c r="A398" s="88" t="s">
        <v>150</v>
      </c>
      <c r="B398" s="86" t="s">
        <v>435</v>
      </c>
      <c r="C398" s="86" t="s">
        <v>33</v>
      </c>
      <c r="D398" s="86" t="s">
        <v>449</v>
      </c>
      <c r="E398" s="87">
        <v>800</v>
      </c>
      <c r="F398" s="115">
        <v>226467.9</v>
      </c>
      <c r="G398" s="122">
        <v>226467.9</v>
      </c>
    </row>
    <row r="399" spans="1:7" s="69" customFormat="1" ht="45">
      <c r="A399" s="88" t="s">
        <v>450</v>
      </c>
      <c r="B399" s="86" t="s">
        <v>435</v>
      </c>
      <c r="C399" s="86" t="s">
        <v>33</v>
      </c>
      <c r="D399" s="86" t="s">
        <v>451</v>
      </c>
      <c r="E399" s="87"/>
      <c r="F399" s="115">
        <v>1830.8</v>
      </c>
      <c r="G399" s="122">
        <f>SUM(G400)</f>
        <v>1830.8</v>
      </c>
    </row>
    <row r="400" spans="1:7" s="69" customFormat="1">
      <c r="A400" s="88" t="s">
        <v>150</v>
      </c>
      <c r="B400" s="86" t="s">
        <v>435</v>
      </c>
      <c r="C400" s="86" t="s">
        <v>33</v>
      </c>
      <c r="D400" s="86" t="s">
        <v>451</v>
      </c>
      <c r="E400" s="87">
        <v>800</v>
      </c>
      <c r="F400" s="115">
        <v>1830.8</v>
      </c>
      <c r="G400" s="122">
        <v>1830.8</v>
      </c>
    </row>
    <row r="401" spans="1:7" s="69" customFormat="1" ht="60">
      <c r="A401" s="88" t="s">
        <v>309</v>
      </c>
      <c r="B401" s="86" t="s">
        <v>435</v>
      </c>
      <c r="C401" s="86" t="s">
        <v>33</v>
      </c>
      <c r="D401" s="86" t="s">
        <v>310</v>
      </c>
      <c r="E401" s="87"/>
      <c r="F401" s="115">
        <v>28675.9</v>
      </c>
      <c r="G401" s="122">
        <f>SUM(G402)</f>
        <v>28675.9</v>
      </c>
    </row>
    <row r="402" spans="1:7" s="69" customFormat="1">
      <c r="A402" s="88" t="s">
        <v>452</v>
      </c>
      <c r="B402" s="86" t="s">
        <v>435</v>
      </c>
      <c r="C402" s="86" t="s">
        <v>33</v>
      </c>
      <c r="D402" s="86" t="s">
        <v>453</v>
      </c>
      <c r="E402" s="87"/>
      <c r="F402" s="115">
        <v>28675.9</v>
      </c>
      <c r="G402" s="122">
        <f>SUM(G403)</f>
        <v>28675.9</v>
      </c>
    </row>
    <row r="403" spans="1:7" s="69" customFormat="1" ht="45">
      <c r="A403" s="88" t="s">
        <v>454</v>
      </c>
      <c r="B403" s="86" t="s">
        <v>435</v>
      </c>
      <c r="C403" s="86" t="s">
        <v>33</v>
      </c>
      <c r="D403" s="86" t="s">
        <v>455</v>
      </c>
      <c r="E403" s="87"/>
      <c r="F403" s="115">
        <v>28675.9</v>
      </c>
      <c r="G403" s="122">
        <f>SUM(G404)</f>
        <v>28675.9</v>
      </c>
    </row>
    <row r="404" spans="1:7" s="69" customFormat="1" ht="30">
      <c r="A404" s="88" t="s">
        <v>149</v>
      </c>
      <c r="B404" s="86" t="s">
        <v>435</v>
      </c>
      <c r="C404" s="86" t="s">
        <v>33</v>
      </c>
      <c r="D404" s="86" t="s">
        <v>455</v>
      </c>
      <c r="E404" s="87">
        <v>200</v>
      </c>
      <c r="F404" s="115">
        <v>28675.9</v>
      </c>
      <c r="G404" s="122">
        <v>28675.9</v>
      </c>
    </row>
    <row r="405" spans="1:7" s="69" customFormat="1">
      <c r="A405" s="85" t="s">
        <v>301</v>
      </c>
      <c r="B405" s="86" t="s">
        <v>435</v>
      </c>
      <c r="C405" s="86" t="s">
        <v>37</v>
      </c>
      <c r="D405" s="86"/>
      <c r="E405" s="87"/>
      <c r="F405" s="116">
        <f t="shared" ref="F405" si="35">SUM(F406+F427+F442+F457)</f>
        <v>286738.8</v>
      </c>
      <c r="G405" s="122">
        <f>SUM(G406+G427+G442+G457)</f>
        <v>286056.40000000002</v>
      </c>
    </row>
    <row r="406" spans="1:7" s="69" customFormat="1">
      <c r="A406" s="85" t="s">
        <v>302</v>
      </c>
      <c r="B406" s="86" t="s">
        <v>435</v>
      </c>
      <c r="C406" s="86" t="s">
        <v>39</v>
      </c>
      <c r="D406" s="86"/>
      <c r="E406" s="87"/>
      <c r="F406" s="116">
        <f t="shared" ref="F406" si="36">SUM(F407+F415+F424)</f>
        <v>35597.599999999999</v>
      </c>
      <c r="G406" s="122">
        <f>SUM(G407+G415+G424)</f>
        <v>35038.499999999993</v>
      </c>
    </row>
    <row r="407" spans="1:7" s="69" customFormat="1">
      <c r="A407" s="78" t="s">
        <v>138</v>
      </c>
      <c r="B407" s="86" t="s">
        <v>435</v>
      </c>
      <c r="C407" s="86" t="s">
        <v>39</v>
      </c>
      <c r="D407" s="86" t="s">
        <v>139</v>
      </c>
      <c r="E407" s="87"/>
      <c r="F407" s="116">
        <f t="shared" ref="F407" si="37">SUM(F408+F410+F412)</f>
        <v>12660.8</v>
      </c>
      <c r="G407" s="122">
        <f>SUM(G408+G410+G412)</f>
        <v>12660.8</v>
      </c>
    </row>
    <row r="408" spans="1:7" s="69" customFormat="1">
      <c r="A408" s="78" t="s">
        <v>169</v>
      </c>
      <c r="B408" s="86" t="s">
        <v>435</v>
      </c>
      <c r="C408" s="86" t="s">
        <v>39</v>
      </c>
      <c r="D408" s="86" t="s">
        <v>170</v>
      </c>
      <c r="E408" s="87"/>
      <c r="F408" s="116">
        <f t="shared" ref="F408" si="38">SUM(F409)</f>
        <v>8461.6</v>
      </c>
      <c r="G408" s="122">
        <f>SUM(G409)</f>
        <v>8461.6</v>
      </c>
    </row>
    <row r="409" spans="1:7" s="69" customFormat="1" ht="30">
      <c r="A409" s="88" t="s">
        <v>149</v>
      </c>
      <c r="B409" s="86" t="s">
        <v>435</v>
      </c>
      <c r="C409" s="86" t="s">
        <v>39</v>
      </c>
      <c r="D409" s="86" t="s">
        <v>170</v>
      </c>
      <c r="E409" s="87">
        <v>200</v>
      </c>
      <c r="F409" s="115">
        <v>8461.6</v>
      </c>
      <c r="G409" s="122">
        <v>8461.6</v>
      </c>
    </row>
    <row r="410" spans="1:7" s="69" customFormat="1" ht="180">
      <c r="A410" s="78" t="s">
        <v>456</v>
      </c>
      <c r="B410" s="86" t="s">
        <v>435</v>
      </c>
      <c r="C410" s="86" t="s">
        <v>39</v>
      </c>
      <c r="D410" s="86" t="s">
        <v>457</v>
      </c>
      <c r="E410" s="87"/>
      <c r="F410" s="116">
        <f t="shared" ref="F410" si="39">SUM(F411)</f>
        <v>3439.2</v>
      </c>
      <c r="G410" s="122">
        <f>SUM(G411)</f>
        <v>3439.2</v>
      </c>
    </row>
    <row r="411" spans="1:7" s="69" customFormat="1">
      <c r="A411" s="88" t="s">
        <v>150</v>
      </c>
      <c r="B411" s="86" t="s">
        <v>435</v>
      </c>
      <c r="C411" s="86" t="s">
        <v>39</v>
      </c>
      <c r="D411" s="86" t="s">
        <v>457</v>
      </c>
      <c r="E411" s="87">
        <v>800</v>
      </c>
      <c r="F411" s="115">
        <v>3439.2</v>
      </c>
      <c r="G411" s="122">
        <v>3439.2</v>
      </c>
    </row>
    <row r="412" spans="1:7" s="69" customFormat="1" ht="45">
      <c r="A412" s="78" t="s">
        <v>182</v>
      </c>
      <c r="B412" s="86" t="s">
        <v>435</v>
      </c>
      <c r="C412" s="86" t="s">
        <v>39</v>
      </c>
      <c r="D412" s="82" t="s">
        <v>183</v>
      </c>
      <c r="E412" s="87"/>
      <c r="F412" s="116">
        <f t="shared" ref="F412:F413" si="40">SUM(F413)</f>
        <v>760</v>
      </c>
      <c r="G412" s="122">
        <f>SUM(G413)</f>
        <v>760</v>
      </c>
    </row>
    <row r="413" spans="1:7" s="69" customFormat="1" ht="90">
      <c r="A413" s="89" t="s">
        <v>458</v>
      </c>
      <c r="B413" s="86" t="s">
        <v>435</v>
      </c>
      <c r="C413" s="86" t="s">
        <v>39</v>
      </c>
      <c r="D413" s="82" t="s">
        <v>459</v>
      </c>
      <c r="E413" s="87"/>
      <c r="F413" s="116">
        <f t="shared" si="40"/>
        <v>760</v>
      </c>
      <c r="G413" s="122">
        <f>SUM(G414)</f>
        <v>760</v>
      </c>
    </row>
    <row r="414" spans="1:7" s="69" customFormat="1">
      <c r="A414" s="88" t="s">
        <v>150</v>
      </c>
      <c r="B414" s="86" t="s">
        <v>435</v>
      </c>
      <c r="C414" s="86" t="s">
        <v>39</v>
      </c>
      <c r="D414" s="82" t="s">
        <v>459</v>
      </c>
      <c r="E414" s="87">
        <v>800</v>
      </c>
      <c r="F414" s="115">
        <v>760</v>
      </c>
      <c r="G414" s="122">
        <v>760</v>
      </c>
    </row>
    <row r="415" spans="1:7" s="69" customFormat="1" ht="60">
      <c r="A415" s="85" t="s">
        <v>460</v>
      </c>
      <c r="B415" s="86" t="s">
        <v>435</v>
      </c>
      <c r="C415" s="86" t="s">
        <v>39</v>
      </c>
      <c r="D415" s="86" t="s">
        <v>310</v>
      </c>
      <c r="E415" s="87"/>
      <c r="F415" s="116">
        <f t="shared" ref="F415" si="41">SUM(F416+F421)</f>
        <v>22108.799999999999</v>
      </c>
      <c r="G415" s="122">
        <f>SUM(G416+G421)</f>
        <v>21603.999999999996</v>
      </c>
    </row>
    <row r="416" spans="1:7" s="69" customFormat="1" ht="45">
      <c r="A416" s="85" t="s">
        <v>311</v>
      </c>
      <c r="B416" s="86" t="s">
        <v>435</v>
      </c>
      <c r="C416" s="86" t="s">
        <v>39</v>
      </c>
      <c r="D416" s="86" t="s">
        <v>312</v>
      </c>
      <c r="E416" s="87"/>
      <c r="F416" s="116">
        <f t="shared" ref="F416" si="42">SUM(F417+F419)</f>
        <v>21356.5</v>
      </c>
      <c r="G416" s="122">
        <f>SUM(G417+G419)</f>
        <v>20851.699999999997</v>
      </c>
    </row>
    <row r="417" spans="1:7" s="69" customFormat="1" ht="45">
      <c r="A417" s="85" t="s">
        <v>461</v>
      </c>
      <c r="B417" s="86" t="s">
        <v>435</v>
      </c>
      <c r="C417" s="86" t="s">
        <v>39</v>
      </c>
      <c r="D417" s="86" t="s">
        <v>462</v>
      </c>
      <c r="E417" s="87"/>
      <c r="F417" s="116">
        <f t="shared" ref="F417" si="43">SUM(F418)</f>
        <v>17919.099999999999</v>
      </c>
      <c r="G417" s="122">
        <f>SUM(G418)</f>
        <v>17919.099999999999</v>
      </c>
    </row>
    <row r="418" spans="1:7" s="69" customFormat="1">
      <c r="A418" s="88" t="s">
        <v>150</v>
      </c>
      <c r="B418" s="86" t="s">
        <v>435</v>
      </c>
      <c r="C418" s="86" t="s">
        <v>39</v>
      </c>
      <c r="D418" s="86" t="s">
        <v>462</v>
      </c>
      <c r="E418" s="87">
        <v>800</v>
      </c>
      <c r="F418" s="115">
        <v>17919.099999999999</v>
      </c>
      <c r="G418" s="122">
        <v>17919.099999999999</v>
      </c>
    </row>
    <row r="419" spans="1:7" s="69" customFormat="1" ht="30">
      <c r="A419" s="88" t="s">
        <v>463</v>
      </c>
      <c r="B419" s="86" t="s">
        <v>435</v>
      </c>
      <c r="C419" s="86" t="s">
        <v>39</v>
      </c>
      <c r="D419" s="86" t="s">
        <v>464</v>
      </c>
      <c r="E419" s="87"/>
      <c r="F419" s="116">
        <f t="shared" ref="F419" si="44">SUM(F420)</f>
        <v>3437.4</v>
      </c>
      <c r="G419" s="122">
        <f>SUM(G420)</f>
        <v>2932.6</v>
      </c>
    </row>
    <row r="420" spans="1:7" s="69" customFormat="1" ht="30">
      <c r="A420" s="88" t="s">
        <v>149</v>
      </c>
      <c r="B420" s="86" t="s">
        <v>435</v>
      </c>
      <c r="C420" s="86" t="s">
        <v>39</v>
      </c>
      <c r="D420" s="86" t="s">
        <v>464</v>
      </c>
      <c r="E420" s="87">
        <v>200</v>
      </c>
      <c r="F420" s="115">
        <v>3437.4</v>
      </c>
      <c r="G420" s="122">
        <v>2932.6</v>
      </c>
    </row>
    <row r="421" spans="1:7" ht="30">
      <c r="A421" s="88" t="s">
        <v>315</v>
      </c>
      <c r="B421" s="86" t="s">
        <v>435</v>
      </c>
      <c r="C421" s="86" t="s">
        <v>39</v>
      </c>
      <c r="D421" s="86" t="s">
        <v>316</v>
      </c>
      <c r="E421" s="87"/>
      <c r="F421" s="116">
        <f t="shared" ref="F421:F422" si="45">SUM(F422)</f>
        <v>752.3</v>
      </c>
      <c r="G421" s="122">
        <f>SUM(G422)</f>
        <v>752.3</v>
      </c>
    </row>
    <row r="422" spans="1:7" ht="30">
      <c r="A422" s="88" t="s">
        <v>317</v>
      </c>
      <c r="B422" s="86" t="s">
        <v>435</v>
      </c>
      <c r="C422" s="86" t="s">
        <v>39</v>
      </c>
      <c r="D422" s="86" t="s">
        <v>318</v>
      </c>
      <c r="E422" s="87"/>
      <c r="F422" s="116">
        <f t="shared" si="45"/>
        <v>752.3</v>
      </c>
      <c r="G422" s="122">
        <f>SUM(G423)</f>
        <v>752.3</v>
      </c>
    </row>
    <row r="423" spans="1:7" ht="30">
      <c r="A423" s="88" t="s">
        <v>149</v>
      </c>
      <c r="B423" s="86" t="s">
        <v>435</v>
      </c>
      <c r="C423" s="86" t="s">
        <v>39</v>
      </c>
      <c r="D423" s="86" t="s">
        <v>318</v>
      </c>
      <c r="E423" s="87">
        <v>200</v>
      </c>
      <c r="F423" s="115">
        <v>752.3</v>
      </c>
      <c r="G423" s="122">
        <v>752.3</v>
      </c>
    </row>
    <row r="424" spans="1:7" ht="60">
      <c r="A424" s="88" t="s">
        <v>319</v>
      </c>
      <c r="B424" s="86" t="s">
        <v>435</v>
      </c>
      <c r="C424" s="86" t="s">
        <v>39</v>
      </c>
      <c r="D424" s="86" t="s">
        <v>320</v>
      </c>
      <c r="E424" s="87"/>
      <c r="F424" s="116">
        <f t="shared" ref="F424:F425" si="46">SUM(F425)</f>
        <v>828</v>
      </c>
      <c r="G424" s="122">
        <f>SUM(G425)</f>
        <v>773.7</v>
      </c>
    </row>
    <row r="425" spans="1:7">
      <c r="A425" s="88" t="s">
        <v>465</v>
      </c>
      <c r="B425" s="86" t="s">
        <v>435</v>
      </c>
      <c r="C425" s="86" t="s">
        <v>39</v>
      </c>
      <c r="D425" s="86" t="s">
        <v>466</v>
      </c>
      <c r="E425" s="87"/>
      <c r="F425" s="116">
        <f t="shared" si="46"/>
        <v>828</v>
      </c>
      <c r="G425" s="122">
        <f>SUM(G426)</f>
        <v>773.7</v>
      </c>
    </row>
    <row r="426" spans="1:7" ht="30">
      <c r="A426" s="88" t="s">
        <v>149</v>
      </c>
      <c r="B426" s="86" t="s">
        <v>435</v>
      </c>
      <c r="C426" s="86" t="s">
        <v>39</v>
      </c>
      <c r="D426" s="86" t="s">
        <v>466</v>
      </c>
      <c r="E426" s="87">
        <v>200</v>
      </c>
      <c r="F426" s="115">
        <v>828</v>
      </c>
      <c r="G426" s="122">
        <v>773.7</v>
      </c>
    </row>
    <row r="427" spans="1:7">
      <c r="A427" s="85" t="s">
        <v>323</v>
      </c>
      <c r="B427" s="86" t="s">
        <v>435</v>
      </c>
      <c r="C427" s="86" t="s">
        <v>41</v>
      </c>
      <c r="D427" s="86"/>
      <c r="E427" s="87"/>
      <c r="F427" s="116">
        <f t="shared" ref="F427" si="47">SUM(F428+F436)</f>
        <v>19786.900000000001</v>
      </c>
      <c r="G427" s="122">
        <f>SUM(G428+G436)</f>
        <v>19775.5</v>
      </c>
    </row>
    <row r="428" spans="1:7" ht="60">
      <c r="A428" s="85" t="s">
        <v>460</v>
      </c>
      <c r="B428" s="86" t="s">
        <v>435</v>
      </c>
      <c r="C428" s="86" t="s">
        <v>41</v>
      </c>
      <c r="D428" s="86" t="s">
        <v>310</v>
      </c>
      <c r="E428" s="87"/>
      <c r="F428" s="116">
        <f t="shared" ref="F428" si="48">SUM(F429)</f>
        <v>7972.5</v>
      </c>
      <c r="G428" s="122">
        <f>SUM(G429)</f>
        <v>7961.1</v>
      </c>
    </row>
    <row r="429" spans="1:7" ht="45">
      <c r="A429" s="85" t="s">
        <v>311</v>
      </c>
      <c r="B429" s="86" t="s">
        <v>435</v>
      </c>
      <c r="C429" s="86" t="s">
        <v>41</v>
      </c>
      <c r="D429" s="86" t="s">
        <v>312</v>
      </c>
      <c r="E429" s="87"/>
      <c r="F429" s="116">
        <f t="shared" ref="F429" si="49">SUM(F430+F432+F434)</f>
        <v>7972.5</v>
      </c>
      <c r="G429" s="122">
        <f>SUM(G430+G432+G434)</f>
        <v>7961.1</v>
      </c>
    </row>
    <row r="430" spans="1:7" ht="30">
      <c r="A430" s="85" t="s">
        <v>467</v>
      </c>
      <c r="B430" s="86" t="s">
        <v>435</v>
      </c>
      <c r="C430" s="86" t="s">
        <v>41</v>
      </c>
      <c r="D430" s="86" t="s">
        <v>468</v>
      </c>
      <c r="E430" s="87"/>
      <c r="F430" s="116">
        <f t="shared" ref="F430" si="50">SUM(F431)</f>
        <v>5089.5</v>
      </c>
      <c r="G430" s="122">
        <f>SUM(G431)</f>
        <v>5078.1000000000004</v>
      </c>
    </row>
    <row r="431" spans="1:7">
      <c r="A431" s="88" t="s">
        <v>150</v>
      </c>
      <c r="B431" s="86" t="s">
        <v>435</v>
      </c>
      <c r="C431" s="86" t="s">
        <v>41</v>
      </c>
      <c r="D431" s="86" t="s">
        <v>468</v>
      </c>
      <c r="E431" s="87">
        <v>800</v>
      </c>
      <c r="F431" s="115">
        <v>5089.5</v>
      </c>
      <c r="G431" s="122">
        <v>5078.1000000000004</v>
      </c>
    </row>
    <row r="432" spans="1:7" ht="45">
      <c r="A432" s="85" t="s">
        <v>469</v>
      </c>
      <c r="B432" s="86" t="s">
        <v>435</v>
      </c>
      <c r="C432" s="86" t="s">
        <v>41</v>
      </c>
      <c r="D432" s="86" t="s">
        <v>470</v>
      </c>
      <c r="E432" s="87"/>
      <c r="F432" s="116">
        <f t="shared" ref="F432" si="51">SUM(F433)</f>
        <v>1696</v>
      </c>
      <c r="G432" s="122">
        <f>SUM(G433)</f>
        <v>1696</v>
      </c>
    </row>
    <row r="433" spans="1:7">
      <c r="A433" s="88" t="s">
        <v>150</v>
      </c>
      <c r="B433" s="86" t="s">
        <v>435</v>
      </c>
      <c r="C433" s="86" t="s">
        <v>41</v>
      </c>
      <c r="D433" s="86" t="s">
        <v>470</v>
      </c>
      <c r="E433" s="87">
        <v>800</v>
      </c>
      <c r="F433" s="115">
        <v>1696</v>
      </c>
      <c r="G433" s="122">
        <v>1696</v>
      </c>
    </row>
    <row r="434" spans="1:7">
      <c r="A434" s="88" t="s">
        <v>471</v>
      </c>
      <c r="B434" s="86" t="s">
        <v>435</v>
      </c>
      <c r="C434" s="86" t="s">
        <v>41</v>
      </c>
      <c r="D434" s="86" t="s">
        <v>472</v>
      </c>
      <c r="E434" s="87"/>
      <c r="F434" s="116">
        <f t="shared" ref="F434" si="52">SUM(F435)</f>
        <v>1187</v>
      </c>
      <c r="G434" s="122">
        <f>SUM(G435)</f>
        <v>1187</v>
      </c>
    </row>
    <row r="435" spans="1:7" ht="30">
      <c r="A435" s="88" t="s">
        <v>149</v>
      </c>
      <c r="B435" s="86" t="s">
        <v>435</v>
      </c>
      <c r="C435" s="86" t="s">
        <v>41</v>
      </c>
      <c r="D435" s="86" t="s">
        <v>472</v>
      </c>
      <c r="E435" s="87">
        <v>200</v>
      </c>
      <c r="F435" s="115">
        <v>1187</v>
      </c>
      <c r="G435" s="122">
        <v>1187</v>
      </c>
    </row>
    <row r="436" spans="1:7">
      <c r="A436" s="78" t="s">
        <v>138</v>
      </c>
      <c r="B436" s="86" t="s">
        <v>435</v>
      </c>
      <c r="C436" s="86" t="s">
        <v>41</v>
      </c>
      <c r="D436" s="82" t="s">
        <v>139</v>
      </c>
      <c r="E436" s="87"/>
      <c r="F436" s="116">
        <f t="shared" ref="F436:F438" si="53">SUM(F437)</f>
        <v>11814.400000000001</v>
      </c>
      <c r="G436" s="122">
        <f>SUM(G437)</f>
        <v>11814.400000000001</v>
      </c>
    </row>
    <row r="437" spans="1:7" s="69" customFormat="1">
      <c r="A437" s="83" t="s">
        <v>171</v>
      </c>
      <c r="B437" s="86" t="s">
        <v>435</v>
      </c>
      <c r="C437" s="86" t="s">
        <v>41</v>
      </c>
      <c r="D437" s="86" t="s">
        <v>173</v>
      </c>
      <c r="E437" s="87"/>
      <c r="F437" s="116">
        <f t="shared" si="53"/>
        <v>11814.400000000001</v>
      </c>
      <c r="G437" s="122">
        <f>SUM(G438)</f>
        <v>11814.400000000001</v>
      </c>
    </row>
    <row r="438" spans="1:7" s="69" customFormat="1" ht="45">
      <c r="A438" s="83" t="s">
        <v>473</v>
      </c>
      <c r="B438" s="86" t="s">
        <v>435</v>
      </c>
      <c r="C438" s="86" t="s">
        <v>41</v>
      </c>
      <c r="D438" s="86" t="s">
        <v>474</v>
      </c>
      <c r="E438" s="87"/>
      <c r="F438" s="116">
        <f t="shared" si="53"/>
        <v>11814.400000000001</v>
      </c>
      <c r="G438" s="122">
        <f>SUM(G439)</f>
        <v>11814.400000000001</v>
      </c>
    </row>
    <row r="439" spans="1:7" s="69" customFormat="1">
      <c r="A439" s="97" t="s">
        <v>475</v>
      </c>
      <c r="B439" s="86" t="s">
        <v>435</v>
      </c>
      <c r="C439" s="86" t="s">
        <v>41</v>
      </c>
      <c r="D439" s="100" t="s">
        <v>474</v>
      </c>
      <c r="E439" s="87"/>
      <c r="F439" s="116">
        <f t="shared" ref="F439" si="54">SUM(F440:F441)</f>
        <v>11814.400000000001</v>
      </c>
      <c r="G439" s="122">
        <f>SUM(G440:G441)</f>
        <v>11814.400000000001</v>
      </c>
    </row>
    <row r="440" spans="1:7" s="69" customFormat="1" ht="30">
      <c r="A440" s="88" t="s">
        <v>149</v>
      </c>
      <c r="B440" s="86" t="s">
        <v>435</v>
      </c>
      <c r="C440" s="86" t="s">
        <v>41</v>
      </c>
      <c r="D440" s="100" t="s">
        <v>474</v>
      </c>
      <c r="E440" s="87">
        <v>200</v>
      </c>
      <c r="F440" s="115">
        <v>41.7</v>
      </c>
      <c r="G440" s="122">
        <v>41.7</v>
      </c>
    </row>
    <row r="441" spans="1:7" s="69" customFormat="1">
      <c r="A441" s="88" t="s">
        <v>150</v>
      </c>
      <c r="B441" s="86" t="s">
        <v>435</v>
      </c>
      <c r="C441" s="86" t="s">
        <v>41</v>
      </c>
      <c r="D441" s="100" t="s">
        <v>474</v>
      </c>
      <c r="E441" s="87">
        <v>800</v>
      </c>
      <c r="F441" s="115">
        <v>11772.7</v>
      </c>
      <c r="G441" s="122">
        <v>11772.7</v>
      </c>
    </row>
    <row r="442" spans="1:7" s="69" customFormat="1">
      <c r="A442" s="85" t="s">
        <v>375</v>
      </c>
      <c r="B442" s="86" t="s">
        <v>435</v>
      </c>
      <c r="C442" s="86" t="s">
        <v>43</v>
      </c>
      <c r="D442" s="86"/>
      <c r="E442" s="87"/>
      <c r="F442" s="116">
        <f t="shared" ref="F442:F443" si="55">SUM(F443)</f>
        <v>199480.8</v>
      </c>
      <c r="G442" s="122">
        <f>SUM(G443)</f>
        <v>199404.80000000002</v>
      </c>
    </row>
    <row r="443" spans="1:7" s="69" customFormat="1" ht="60">
      <c r="A443" s="85" t="s">
        <v>460</v>
      </c>
      <c r="B443" s="86" t="s">
        <v>435</v>
      </c>
      <c r="C443" s="86" t="s">
        <v>43</v>
      </c>
      <c r="D443" s="86" t="s">
        <v>310</v>
      </c>
      <c r="E443" s="87"/>
      <c r="F443" s="116">
        <f t="shared" si="55"/>
        <v>199480.8</v>
      </c>
      <c r="G443" s="122">
        <f>SUM(G444)</f>
        <v>199404.80000000002</v>
      </c>
    </row>
    <row r="444" spans="1:7" s="69" customFormat="1">
      <c r="A444" s="85" t="s">
        <v>452</v>
      </c>
      <c r="B444" s="86" t="s">
        <v>435</v>
      </c>
      <c r="C444" s="86" t="s">
        <v>43</v>
      </c>
      <c r="D444" s="86" t="s">
        <v>453</v>
      </c>
      <c r="E444" s="87"/>
      <c r="F444" s="116">
        <f t="shared" ref="F444" si="56">SUM(F445+F447+F449+F451+F453+F455)</f>
        <v>199480.8</v>
      </c>
      <c r="G444" s="122">
        <f>SUM(G445+G447+G449+G451+G453+G455)</f>
        <v>199404.80000000002</v>
      </c>
    </row>
    <row r="445" spans="1:7" s="69" customFormat="1">
      <c r="A445" s="89" t="s">
        <v>476</v>
      </c>
      <c r="B445" s="86" t="s">
        <v>435</v>
      </c>
      <c r="C445" s="86" t="s">
        <v>43</v>
      </c>
      <c r="D445" s="86" t="s">
        <v>477</v>
      </c>
      <c r="E445" s="87"/>
      <c r="F445" s="116">
        <f t="shared" ref="F445" si="57">SUM(F446)</f>
        <v>47997.7</v>
      </c>
      <c r="G445" s="122">
        <f>SUM(G446)</f>
        <v>47997.7</v>
      </c>
    </row>
    <row r="446" spans="1:7" s="69" customFormat="1" ht="30">
      <c r="A446" s="88" t="s">
        <v>149</v>
      </c>
      <c r="B446" s="86" t="s">
        <v>435</v>
      </c>
      <c r="C446" s="86" t="s">
        <v>43</v>
      </c>
      <c r="D446" s="86" t="s">
        <v>477</v>
      </c>
      <c r="E446" s="87">
        <v>200</v>
      </c>
      <c r="F446" s="115">
        <v>47997.7</v>
      </c>
      <c r="G446" s="122">
        <v>47997.7</v>
      </c>
    </row>
    <row r="447" spans="1:7" s="69" customFormat="1" ht="45">
      <c r="A447" s="85" t="s">
        <v>478</v>
      </c>
      <c r="B447" s="86" t="s">
        <v>435</v>
      </c>
      <c r="C447" s="86" t="s">
        <v>43</v>
      </c>
      <c r="D447" s="86" t="s">
        <v>479</v>
      </c>
      <c r="E447" s="87"/>
      <c r="F447" s="115">
        <v>42071.3</v>
      </c>
      <c r="G447" s="122">
        <f>SUM(G448)</f>
        <v>42071</v>
      </c>
    </row>
    <row r="448" spans="1:7" s="69" customFormat="1">
      <c r="A448" s="88" t="s">
        <v>150</v>
      </c>
      <c r="B448" s="86" t="s">
        <v>435</v>
      </c>
      <c r="C448" s="86" t="s">
        <v>43</v>
      </c>
      <c r="D448" s="86" t="s">
        <v>479</v>
      </c>
      <c r="E448" s="87">
        <v>800</v>
      </c>
      <c r="F448" s="115">
        <v>42071.3</v>
      </c>
      <c r="G448" s="122">
        <v>42071</v>
      </c>
    </row>
    <row r="449" spans="1:7" s="69" customFormat="1" ht="45">
      <c r="A449" s="85" t="s">
        <v>480</v>
      </c>
      <c r="B449" s="86" t="s">
        <v>435</v>
      </c>
      <c r="C449" s="86" t="s">
        <v>43</v>
      </c>
      <c r="D449" s="86" t="s">
        <v>481</v>
      </c>
      <c r="E449" s="87"/>
      <c r="F449" s="115">
        <v>25746.6</v>
      </c>
      <c r="G449" s="122">
        <f>SUM(G450)</f>
        <v>25746.5</v>
      </c>
    </row>
    <row r="450" spans="1:7" s="69" customFormat="1">
      <c r="A450" s="88" t="s">
        <v>150</v>
      </c>
      <c r="B450" s="86" t="s">
        <v>435</v>
      </c>
      <c r="C450" s="86" t="s">
        <v>43</v>
      </c>
      <c r="D450" s="86" t="s">
        <v>481</v>
      </c>
      <c r="E450" s="87">
        <v>800</v>
      </c>
      <c r="F450" s="115">
        <v>25746.6</v>
      </c>
      <c r="G450" s="122">
        <v>25746.5</v>
      </c>
    </row>
    <row r="451" spans="1:7" s="69" customFormat="1" ht="90">
      <c r="A451" s="90" t="s">
        <v>482</v>
      </c>
      <c r="B451" s="86" t="s">
        <v>435</v>
      </c>
      <c r="C451" s="86" t="s">
        <v>43</v>
      </c>
      <c r="D451" s="86" t="s">
        <v>483</v>
      </c>
      <c r="E451" s="87"/>
      <c r="F451" s="115">
        <v>62440.999999999993</v>
      </c>
      <c r="G451" s="122">
        <f>SUM(G452)</f>
        <v>62441</v>
      </c>
    </row>
    <row r="452" spans="1:7" s="69" customFormat="1">
      <c r="A452" s="88" t="s">
        <v>150</v>
      </c>
      <c r="B452" s="86" t="s">
        <v>435</v>
      </c>
      <c r="C452" s="86" t="s">
        <v>43</v>
      </c>
      <c r="D452" s="86" t="s">
        <v>483</v>
      </c>
      <c r="E452" s="87">
        <v>800</v>
      </c>
      <c r="F452" s="115">
        <v>62440.999999999993</v>
      </c>
      <c r="G452" s="122">
        <v>62441</v>
      </c>
    </row>
    <row r="453" spans="1:7" s="69" customFormat="1">
      <c r="A453" s="85" t="s">
        <v>484</v>
      </c>
      <c r="B453" s="86" t="s">
        <v>435</v>
      </c>
      <c r="C453" s="86" t="s">
        <v>43</v>
      </c>
      <c r="D453" s="86" t="s">
        <v>485</v>
      </c>
      <c r="E453" s="87"/>
      <c r="F453" s="116">
        <f t="shared" ref="F453" si="58">SUM(F454)</f>
        <v>19291.8</v>
      </c>
      <c r="G453" s="122">
        <f>SUM(G454)</f>
        <v>19216.2</v>
      </c>
    </row>
    <row r="454" spans="1:7" s="69" customFormat="1" ht="30">
      <c r="A454" s="88" t="s">
        <v>149</v>
      </c>
      <c r="B454" s="86" t="s">
        <v>435</v>
      </c>
      <c r="C454" s="86" t="s">
        <v>43</v>
      </c>
      <c r="D454" s="86" t="s">
        <v>485</v>
      </c>
      <c r="E454" s="87">
        <v>200</v>
      </c>
      <c r="F454" s="115">
        <v>19291.8</v>
      </c>
      <c r="G454" s="122">
        <v>19216.2</v>
      </c>
    </row>
    <row r="455" spans="1:7" s="69" customFormat="1" ht="90">
      <c r="A455" s="88" t="s">
        <v>486</v>
      </c>
      <c r="B455" s="86" t="s">
        <v>435</v>
      </c>
      <c r="C455" s="86" t="s">
        <v>43</v>
      </c>
      <c r="D455" s="86" t="s">
        <v>487</v>
      </c>
      <c r="E455" s="87"/>
      <c r="F455" s="116">
        <f t="shared" ref="F455" si="59">SUM(F456)</f>
        <v>1932.4</v>
      </c>
      <c r="G455" s="122">
        <f>SUM(G456)</f>
        <v>1932.4</v>
      </c>
    </row>
    <row r="456" spans="1:7" s="69" customFormat="1">
      <c r="A456" s="88" t="s">
        <v>150</v>
      </c>
      <c r="B456" s="86" t="s">
        <v>435</v>
      </c>
      <c r="C456" s="86" t="s">
        <v>43</v>
      </c>
      <c r="D456" s="86" t="s">
        <v>487</v>
      </c>
      <c r="E456" s="87">
        <v>800</v>
      </c>
      <c r="F456" s="115">
        <v>1932.4</v>
      </c>
      <c r="G456" s="122">
        <v>1932.4</v>
      </c>
    </row>
    <row r="457" spans="1:7" s="69" customFormat="1">
      <c r="A457" s="78" t="s">
        <v>378</v>
      </c>
      <c r="B457" s="82" t="s">
        <v>435</v>
      </c>
      <c r="C457" s="71" t="s">
        <v>45</v>
      </c>
      <c r="D457" s="82"/>
      <c r="E457" s="71"/>
      <c r="F457" s="116">
        <f t="shared" ref="F457:F459" si="60">SUM(F458)</f>
        <v>31873.5</v>
      </c>
      <c r="G457" s="122">
        <f>SUM(G458)</f>
        <v>31837.599999999999</v>
      </c>
    </row>
    <row r="458" spans="1:7" s="69" customFormat="1" ht="60">
      <c r="A458" s="78" t="s">
        <v>488</v>
      </c>
      <c r="B458" s="82" t="s">
        <v>435</v>
      </c>
      <c r="C458" s="71" t="s">
        <v>45</v>
      </c>
      <c r="D458" s="82" t="s">
        <v>310</v>
      </c>
      <c r="E458" s="71"/>
      <c r="F458" s="116">
        <f t="shared" si="60"/>
        <v>31873.5</v>
      </c>
      <c r="G458" s="122">
        <f>SUM(G459)</f>
        <v>31837.599999999999</v>
      </c>
    </row>
    <row r="459" spans="1:7" s="69" customFormat="1" ht="75">
      <c r="A459" s="78" t="s">
        <v>489</v>
      </c>
      <c r="B459" s="82" t="s">
        <v>435</v>
      </c>
      <c r="C459" s="71" t="s">
        <v>45</v>
      </c>
      <c r="D459" s="82" t="s">
        <v>490</v>
      </c>
      <c r="E459" s="71"/>
      <c r="F459" s="116">
        <f t="shared" si="60"/>
        <v>31873.5</v>
      </c>
      <c r="G459" s="122">
        <f>SUM(G460)</f>
        <v>31837.599999999999</v>
      </c>
    </row>
    <row r="460" spans="1:7" s="69" customFormat="1" ht="30">
      <c r="A460" s="84" t="s">
        <v>167</v>
      </c>
      <c r="B460" s="82" t="s">
        <v>435</v>
      </c>
      <c r="C460" s="71" t="s">
        <v>45</v>
      </c>
      <c r="D460" s="82" t="s">
        <v>491</v>
      </c>
      <c r="E460" s="71"/>
      <c r="F460" s="116">
        <f t="shared" ref="F460" si="61">SUM(F461+F462+F463)</f>
        <v>31873.5</v>
      </c>
      <c r="G460" s="122">
        <f>SUM(G461+G462+G463)</f>
        <v>31837.599999999999</v>
      </c>
    </row>
    <row r="461" spans="1:7" s="69" customFormat="1" ht="60">
      <c r="A461" s="78" t="s">
        <v>142</v>
      </c>
      <c r="B461" s="82" t="s">
        <v>435</v>
      </c>
      <c r="C461" s="71" t="s">
        <v>45</v>
      </c>
      <c r="D461" s="82" t="s">
        <v>491</v>
      </c>
      <c r="E461" s="71">
        <v>100</v>
      </c>
      <c r="F461" s="119">
        <v>30019.1</v>
      </c>
      <c r="G461" s="122">
        <v>30019</v>
      </c>
    </row>
    <row r="462" spans="1:7" s="69" customFormat="1" ht="30">
      <c r="A462" s="78" t="s">
        <v>149</v>
      </c>
      <c r="B462" s="82" t="s">
        <v>435</v>
      </c>
      <c r="C462" s="71" t="s">
        <v>45</v>
      </c>
      <c r="D462" s="82" t="s">
        <v>491</v>
      </c>
      <c r="E462" s="71">
        <v>200</v>
      </c>
      <c r="F462" s="115">
        <v>1852.9</v>
      </c>
      <c r="G462" s="122">
        <v>1817.1</v>
      </c>
    </row>
    <row r="463" spans="1:7" s="69" customFormat="1">
      <c r="A463" s="83" t="s">
        <v>150</v>
      </c>
      <c r="B463" s="82" t="s">
        <v>435</v>
      </c>
      <c r="C463" s="71" t="s">
        <v>45</v>
      </c>
      <c r="D463" s="82" t="s">
        <v>491</v>
      </c>
      <c r="E463" s="71">
        <v>800</v>
      </c>
      <c r="F463" s="115">
        <v>1.5</v>
      </c>
      <c r="G463" s="122">
        <v>1.5</v>
      </c>
    </row>
    <row r="464" spans="1:7" s="69" customFormat="1">
      <c r="A464" s="89" t="s">
        <v>424</v>
      </c>
      <c r="B464" s="86" t="s">
        <v>435</v>
      </c>
      <c r="C464" s="86" t="s">
        <v>81</v>
      </c>
      <c r="D464" s="82"/>
      <c r="E464" s="71"/>
      <c r="F464" s="115">
        <v>18.7</v>
      </c>
      <c r="G464" s="122">
        <v>18.7</v>
      </c>
    </row>
    <row r="465" spans="1:7" s="69" customFormat="1">
      <c r="A465" s="85" t="s">
        <v>86</v>
      </c>
      <c r="B465" s="86" t="s">
        <v>435</v>
      </c>
      <c r="C465" s="86" t="s">
        <v>85</v>
      </c>
      <c r="D465" s="86"/>
      <c r="E465" s="87"/>
      <c r="F465" s="115">
        <v>18.7</v>
      </c>
      <c r="G465" s="122">
        <v>18.7</v>
      </c>
    </row>
    <row r="466" spans="1:7" s="69" customFormat="1" ht="30">
      <c r="A466" s="89" t="s">
        <v>193</v>
      </c>
      <c r="B466" s="86" t="s">
        <v>435</v>
      </c>
      <c r="C466" s="86" t="s">
        <v>85</v>
      </c>
      <c r="D466" s="86" t="s">
        <v>194</v>
      </c>
      <c r="E466" s="87"/>
      <c r="F466" s="115">
        <v>18.7</v>
      </c>
      <c r="G466" s="122">
        <v>18.7</v>
      </c>
    </row>
    <row r="467" spans="1:7" s="69" customFormat="1" ht="60">
      <c r="A467" s="85" t="s">
        <v>425</v>
      </c>
      <c r="B467" s="86" t="s">
        <v>435</v>
      </c>
      <c r="C467" s="86" t="s">
        <v>85</v>
      </c>
      <c r="D467" s="86" t="s">
        <v>426</v>
      </c>
      <c r="E467" s="87"/>
      <c r="F467" s="115">
        <v>18.7</v>
      </c>
      <c r="G467" s="122">
        <v>18.7</v>
      </c>
    </row>
    <row r="468" spans="1:7" s="69" customFormat="1">
      <c r="A468" s="88" t="s">
        <v>150</v>
      </c>
      <c r="B468" s="86" t="s">
        <v>435</v>
      </c>
      <c r="C468" s="86" t="s">
        <v>85</v>
      </c>
      <c r="D468" s="86" t="s">
        <v>426</v>
      </c>
      <c r="E468" s="87">
        <v>800</v>
      </c>
      <c r="F468" s="115">
        <v>18.7</v>
      </c>
      <c r="G468" s="122">
        <v>18.7</v>
      </c>
    </row>
    <row r="469" spans="1:7" s="69" customFormat="1">
      <c r="A469" s="88"/>
      <c r="B469" s="86"/>
      <c r="C469" s="86"/>
      <c r="D469" s="86"/>
      <c r="E469" s="87"/>
      <c r="F469" s="115"/>
      <c r="G469" s="122"/>
    </row>
    <row r="470" spans="1:7" s="69" customFormat="1" ht="29.25">
      <c r="A470" s="80" t="s">
        <v>492</v>
      </c>
      <c r="B470" s="81" t="s">
        <v>493</v>
      </c>
      <c r="C470" s="71" t="s">
        <v>159</v>
      </c>
      <c r="D470" s="81"/>
      <c r="E470" s="101"/>
      <c r="F470" s="117">
        <v>72538.89999999998</v>
      </c>
      <c r="G470" s="123">
        <f>G471+G476</f>
        <v>71921.89999999998</v>
      </c>
    </row>
    <row r="471" spans="1:7" s="69" customFormat="1">
      <c r="A471" s="78" t="s">
        <v>4</v>
      </c>
      <c r="B471" s="82" t="s">
        <v>493</v>
      </c>
      <c r="C471" s="71" t="s">
        <v>3</v>
      </c>
      <c r="D471" s="81"/>
      <c r="E471" s="71"/>
      <c r="F471" s="115">
        <v>640.4</v>
      </c>
      <c r="G471" s="122">
        <f>G472</f>
        <v>640.4</v>
      </c>
    </row>
    <row r="472" spans="1:7" s="69" customFormat="1">
      <c r="A472" s="78" t="s">
        <v>16</v>
      </c>
      <c r="B472" s="82" t="s">
        <v>493</v>
      </c>
      <c r="C472" s="71" t="s">
        <v>15</v>
      </c>
      <c r="D472" s="82"/>
      <c r="E472" s="71"/>
      <c r="F472" s="115">
        <v>640.4</v>
      </c>
      <c r="G472" s="122">
        <f>G473</f>
        <v>640.4</v>
      </c>
    </row>
    <row r="473" spans="1:7" s="69" customFormat="1">
      <c r="A473" s="78" t="s">
        <v>138</v>
      </c>
      <c r="B473" s="82" t="s">
        <v>493</v>
      </c>
      <c r="C473" s="71" t="s">
        <v>15</v>
      </c>
      <c r="D473" s="82" t="s">
        <v>139</v>
      </c>
      <c r="E473" s="71"/>
      <c r="F473" s="115">
        <v>640.4</v>
      </c>
      <c r="G473" s="122">
        <f>G474</f>
        <v>640.4</v>
      </c>
    </row>
    <row r="474" spans="1:7" s="69" customFormat="1">
      <c r="A474" s="78" t="s">
        <v>191</v>
      </c>
      <c r="B474" s="82" t="s">
        <v>493</v>
      </c>
      <c r="C474" s="71" t="s">
        <v>15</v>
      </c>
      <c r="D474" s="82" t="s">
        <v>192</v>
      </c>
      <c r="E474" s="71"/>
      <c r="F474" s="115">
        <v>640.4</v>
      </c>
      <c r="G474" s="122">
        <f>G475</f>
        <v>640.4</v>
      </c>
    </row>
    <row r="475" spans="1:7" s="69" customFormat="1">
      <c r="A475" s="83" t="s">
        <v>150</v>
      </c>
      <c r="B475" s="82" t="s">
        <v>493</v>
      </c>
      <c r="C475" s="71" t="s">
        <v>15</v>
      </c>
      <c r="D475" s="82" t="s">
        <v>192</v>
      </c>
      <c r="E475" s="71">
        <v>800</v>
      </c>
      <c r="F475" s="115">
        <v>640.4</v>
      </c>
      <c r="G475" s="122">
        <v>640.4</v>
      </c>
    </row>
    <row r="476" spans="1:7" s="69" customFormat="1">
      <c r="A476" s="78" t="s">
        <v>494</v>
      </c>
      <c r="B476" s="82" t="s">
        <v>493</v>
      </c>
      <c r="C476" s="71" t="s">
        <v>21</v>
      </c>
      <c r="D476" s="82"/>
      <c r="E476" s="71"/>
      <c r="F476" s="115">
        <v>71898.499999999985</v>
      </c>
      <c r="G476" s="122">
        <f>G477</f>
        <v>71281.499999999985</v>
      </c>
    </row>
    <row r="477" spans="1:7" s="69" customFormat="1" ht="30">
      <c r="A477" s="84" t="s">
        <v>495</v>
      </c>
      <c r="B477" s="82" t="s">
        <v>493</v>
      </c>
      <c r="C477" s="71" t="s">
        <v>23</v>
      </c>
      <c r="D477" s="82"/>
      <c r="E477" s="71"/>
      <c r="F477" s="115">
        <v>71898.499999999985</v>
      </c>
      <c r="G477" s="122">
        <f>G478+G481</f>
        <v>71281.499999999985</v>
      </c>
    </row>
    <row r="478" spans="1:7" s="69" customFormat="1">
      <c r="A478" s="78" t="s">
        <v>138</v>
      </c>
      <c r="B478" s="82" t="s">
        <v>493</v>
      </c>
      <c r="C478" s="71" t="s">
        <v>23</v>
      </c>
      <c r="D478" s="82" t="s">
        <v>139</v>
      </c>
      <c r="E478" s="71"/>
      <c r="F478" s="115">
        <v>665.7</v>
      </c>
      <c r="G478" s="122">
        <f>G479</f>
        <v>665.7</v>
      </c>
    </row>
    <row r="479" spans="1:7" s="69" customFormat="1">
      <c r="A479" s="78" t="s">
        <v>169</v>
      </c>
      <c r="B479" s="82" t="s">
        <v>493</v>
      </c>
      <c r="C479" s="71" t="s">
        <v>23</v>
      </c>
      <c r="D479" s="82" t="s">
        <v>170</v>
      </c>
      <c r="E479" s="71"/>
      <c r="F479" s="115">
        <v>665.7</v>
      </c>
      <c r="G479" s="122">
        <f>G480</f>
        <v>665.7</v>
      </c>
    </row>
    <row r="480" spans="1:7" s="69" customFormat="1" ht="30">
      <c r="A480" s="78" t="s">
        <v>149</v>
      </c>
      <c r="B480" s="82" t="s">
        <v>493</v>
      </c>
      <c r="C480" s="71" t="s">
        <v>23</v>
      </c>
      <c r="D480" s="82" t="s">
        <v>170</v>
      </c>
      <c r="E480" s="71">
        <v>200</v>
      </c>
      <c r="F480" s="115">
        <v>665.7</v>
      </c>
      <c r="G480" s="122">
        <v>665.7</v>
      </c>
    </row>
    <row r="481" spans="1:7" s="69" customFormat="1" ht="45">
      <c r="A481" s="84" t="s">
        <v>208</v>
      </c>
      <c r="B481" s="82" t="s">
        <v>493</v>
      </c>
      <c r="C481" s="71" t="s">
        <v>23</v>
      </c>
      <c r="D481" s="82" t="s">
        <v>209</v>
      </c>
      <c r="E481" s="71"/>
      <c r="F481" s="115">
        <v>71232.799999999988</v>
      </c>
      <c r="G481" s="122">
        <f>G482+G487+G492+G498</f>
        <v>70615.799999999988</v>
      </c>
    </row>
    <row r="482" spans="1:7" s="69" customFormat="1" ht="30">
      <c r="A482" s="84" t="s">
        <v>496</v>
      </c>
      <c r="B482" s="82" t="s">
        <v>493</v>
      </c>
      <c r="C482" s="71" t="s">
        <v>23</v>
      </c>
      <c r="D482" s="82" t="s">
        <v>497</v>
      </c>
      <c r="E482" s="71"/>
      <c r="F482" s="115">
        <v>19899.2</v>
      </c>
      <c r="G482" s="122">
        <f>G483+G485</f>
        <v>19300.2</v>
      </c>
    </row>
    <row r="483" spans="1:7" s="69" customFormat="1">
      <c r="A483" s="84" t="s">
        <v>498</v>
      </c>
      <c r="B483" s="82" t="s">
        <v>493</v>
      </c>
      <c r="C483" s="71" t="s">
        <v>23</v>
      </c>
      <c r="D483" s="82" t="s">
        <v>499</v>
      </c>
      <c r="E483" s="71"/>
      <c r="F483" s="115">
        <v>19300.2</v>
      </c>
      <c r="G483" s="122">
        <f>G484</f>
        <v>19300.2</v>
      </c>
    </row>
    <row r="484" spans="1:7" s="69" customFormat="1" ht="30">
      <c r="A484" s="78" t="s">
        <v>149</v>
      </c>
      <c r="B484" s="82" t="s">
        <v>493</v>
      </c>
      <c r="C484" s="71" t="s">
        <v>23</v>
      </c>
      <c r="D484" s="82" t="s">
        <v>499</v>
      </c>
      <c r="E484" s="71">
        <v>200</v>
      </c>
      <c r="F484" s="115">
        <v>19300.2</v>
      </c>
      <c r="G484" s="122">
        <v>19300.2</v>
      </c>
    </row>
    <row r="485" spans="1:7" s="69" customFormat="1" ht="90">
      <c r="A485" s="78" t="s">
        <v>500</v>
      </c>
      <c r="B485" s="82" t="s">
        <v>493</v>
      </c>
      <c r="C485" s="71" t="s">
        <v>23</v>
      </c>
      <c r="D485" s="82" t="s">
        <v>501</v>
      </c>
      <c r="E485" s="71"/>
      <c r="F485" s="115">
        <v>599</v>
      </c>
      <c r="G485" s="122">
        <f>G486</f>
        <v>0</v>
      </c>
    </row>
    <row r="486" spans="1:7" s="69" customFormat="1" ht="30">
      <c r="A486" s="78" t="s">
        <v>149</v>
      </c>
      <c r="B486" s="82" t="s">
        <v>493</v>
      </c>
      <c r="C486" s="71" t="s">
        <v>23</v>
      </c>
      <c r="D486" s="82" t="s">
        <v>501</v>
      </c>
      <c r="E486" s="71">
        <v>200</v>
      </c>
      <c r="F486" s="115">
        <v>599</v>
      </c>
      <c r="G486" s="122">
        <v>0</v>
      </c>
    </row>
    <row r="487" spans="1:7" s="69" customFormat="1" ht="45">
      <c r="A487" s="78" t="s">
        <v>502</v>
      </c>
      <c r="B487" s="82" t="s">
        <v>493</v>
      </c>
      <c r="C487" s="71" t="s">
        <v>23</v>
      </c>
      <c r="D487" s="82" t="s">
        <v>503</v>
      </c>
      <c r="E487" s="71"/>
      <c r="F487" s="115">
        <v>1754.8</v>
      </c>
      <c r="G487" s="122">
        <f>G488+G490</f>
        <v>1754.8</v>
      </c>
    </row>
    <row r="488" spans="1:7" s="69" customFormat="1" ht="30">
      <c r="A488" s="78" t="s">
        <v>504</v>
      </c>
      <c r="B488" s="87" t="s">
        <v>493</v>
      </c>
      <c r="C488" s="87" t="s">
        <v>23</v>
      </c>
      <c r="D488" s="87" t="s">
        <v>505</v>
      </c>
      <c r="E488" s="87"/>
      <c r="F488" s="115">
        <v>43.7</v>
      </c>
      <c r="G488" s="122">
        <f>G489</f>
        <v>43.7</v>
      </c>
    </row>
    <row r="489" spans="1:7" s="69" customFormat="1" ht="30">
      <c r="A489" s="78" t="s">
        <v>149</v>
      </c>
      <c r="B489" s="87" t="s">
        <v>493</v>
      </c>
      <c r="C489" s="87" t="s">
        <v>23</v>
      </c>
      <c r="D489" s="87" t="s">
        <v>505</v>
      </c>
      <c r="E489" s="87" t="s">
        <v>177</v>
      </c>
      <c r="F489" s="115">
        <v>43.7</v>
      </c>
      <c r="G489" s="122">
        <v>43.7</v>
      </c>
    </row>
    <row r="490" spans="1:7" s="69" customFormat="1" ht="30">
      <c r="A490" s="78" t="s">
        <v>506</v>
      </c>
      <c r="B490" s="82" t="s">
        <v>493</v>
      </c>
      <c r="C490" s="71" t="s">
        <v>23</v>
      </c>
      <c r="D490" s="82" t="s">
        <v>507</v>
      </c>
      <c r="E490" s="71"/>
      <c r="F490" s="115">
        <v>1711.1</v>
      </c>
      <c r="G490" s="122">
        <f>G491</f>
        <v>1711.1</v>
      </c>
    </row>
    <row r="491" spans="1:7" s="69" customFormat="1" ht="60">
      <c r="A491" s="78" t="s">
        <v>142</v>
      </c>
      <c r="B491" s="82" t="s">
        <v>493</v>
      </c>
      <c r="C491" s="71" t="s">
        <v>23</v>
      </c>
      <c r="D491" s="82" t="s">
        <v>507</v>
      </c>
      <c r="E491" s="71">
        <v>100</v>
      </c>
      <c r="F491" s="115">
        <v>1711.1</v>
      </c>
      <c r="G491" s="122">
        <v>1711.1</v>
      </c>
    </row>
    <row r="492" spans="1:7" s="69" customFormat="1" ht="30">
      <c r="A492" s="84" t="s">
        <v>508</v>
      </c>
      <c r="B492" s="82" t="s">
        <v>493</v>
      </c>
      <c r="C492" s="71" t="s">
        <v>23</v>
      </c>
      <c r="D492" s="82" t="s">
        <v>509</v>
      </c>
      <c r="E492" s="71"/>
      <c r="F492" s="115">
        <v>3234</v>
      </c>
      <c r="G492" s="122">
        <f>G493+G496</f>
        <v>3234</v>
      </c>
    </row>
    <row r="493" spans="1:7" s="69" customFormat="1">
      <c r="A493" s="84" t="s">
        <v>510</v>
      </c>
      <c r="B493" s="82" t="s">
        <v>493</v>
      </c>
      <c r="C493" s="71" t="s">
        <v>23</v>
      </c>
      <c r="D493" s="82" t="s">
        <v>511</v>
      </c>
      <c r="E493" s="71"/>
      <c r="F493" s="115">
        <v>3157.1</v>
      </c>
      <c r="G493" s="122">
        <f>G494+G495</f>
        <v>3157.1</v>
      </c>
    </row>
    <row r="494" spans="1:7" s="69" customFormat="1" ht="60">
      <c r="A494" s="78" t="s">
        <v>142</v>
      </c>
      <c r="B494" s="82" t="s">
        <v>493</v>
      </c>
      <c r="C494" s="71" t="s">
        <v>23</v>
      </c>
      <c r="D494" s="82" t="s">
        <v>511</v>
      </c>
      <c r="E494" s="71">
        <v>100</v>
      </c>
      <c r="F494" s="115">
        <v>1123.5</v>
      </c>
      <c r="G494" s="122">
        <v>1123.5</v>
      </c>
    </row>
    <row r="495" spans="1:7" s="69" customFormat="1" ht="30">
      <c r="A495" s="78" t="s">
        <v>149</v>
      </c>
      <c r="B495" s="82" t="s">
        <v>493</v>
      </c>
      <c r="C495" s="71" t="s">
        <v>23</v>
      </c>
      <c r="D495" s="82" t="s">
        <v>511</v>
      </c>
      <c r="E495" s="71">
        <v>200</v>
      </c>
      <c r="F495" s="115">
        <v>2033.6</v>
      </c>
      <c r="G495" s="122">
        <v>2033.6</v>
      </c>
    </row>
    <row r="496" spans="1:7" s="69" customFormat="1">
      <c r="A496" s="78" t="s">
        <v>512</v>
      </c>
      <c r="B496" s="82" t="s">
        <v>493</v>
      </c>
      <c r="C496" s="71" t="s">
        <v>23</v>
      </c>
      <c r="D496" s="82" t="s">
        <v>513</v>
      </c>
      <c r="E496" s="71"/>
      <c r="F496" s="115">
        <v>76.900000000000006</v>
      </c>
      <c r="G496" s="122">
        <f>G497</f>
        <v>76.900000000000006</v>
      </c>
    </row>
    <row r="497" spans="1:7" s="69" customFormat="1" ht="30">
      <c r="A497" s="78" t="s">
        <v>149</v>
      </c>
      <c r="B497" s="82" t="s">
        <v>493</v>
      </c>
      <c r="C497" s="71" t="s">
        <v>23</v>
      </c>
      <c r="D497" s="82" t="s">
        <v>513</v>
      </c>
      <c r="E497" s="71">
        <v>200</v>
      </c>
      <c r="F497" s="115">
        <v>76.900000000000006</v>
      </c>
      <c r="G497" s="122">
        <v>76.900000000000006</v>
      </c>
    </row>
    <row r="498" spans="1:7" s="69" customFormat="1" ht="45">
      <c r="A498" s="78" t="s">
        <v>514</v>
      </c>
      <c r="B498" s="82" t="s">
        <v>493</v>
      </c>
      <c r="C498" s="71" t="s">
        <v>23</v>
      </c>
      <c r="D498" s="82" t="s">
        <v>515</v>
      </c>
      <c r="E498" s="71"/>
      <c r="F498" s="115">
        <v>46344.799999999996</v>
      </c>
      <c r="G498" s="122">
        <f>G499</f>
        <v>46326.799999999996</v>
      </c>
    </row>
    <row r="499" spans="1:7" s="69" customFormat="1" ht="30">
      <c r="A499" s="83" t="s">
        <v>189</v>
      </c>
      <c r="B499" s="82" t="s">
        <v>493</v>
      </c>
      <c r="C499" s="71" t="s">
        <v>23</v>
      </c>
      <c r="D499" s="96" t="s">
        <v>516</v>
      </c>
      <c r="E499" s="71"/>
      <c r="F499" s="115">
        <v>46344.799999999996</v>
      </c>
      <c r="G499" s="122">
        <f>G500+G501+G502</f>
        <v>46326.799999999996</v>
      </c>
    </row>
    <row r="500" spans="1:7" s="69" customFormat="1" ht="60">
      <c r="A500" s="78" t="s">
        <v>142</v>
      </c>
      <c r="B500" s="82" t="s">
        <v>493</v>
      </c>
      <c r="C500" s="71" t="s">
        <v>23</v>
      </c>
      <c r="D500" s="96" t="s">
        <v>516</v>
      </c>
      <c r="E500" s="71">
        <v>100</v>
      </c>
      <c r="F500" s="115">
        <v>41922.799999999996</v>
      </c>
      <c r="G500" s="122">
        <v>41907.199999999997</v>
      </c>
    </row>
    <row r="501" spans="1:7" s="69" customFormat="1" ht="30">
      <c r="A501" s="78" t="s">
        <v>149</v>
      </c>
      <c r="B501" s="82" t="s">
        <v>493</v>
      </c>
      <c r="C501" s="71" t="s">
        <v>23</v>
      </c>
      <c r="D501" s="96" t="s">
        <v>516</v>
      </c>
      <c r="E501" s="71">
        <v>200</v>
      </c>
      <c r="F501" s="115">
        <v>3823.3000000000006</v>
      </c>
      <c r="G501" s="122">
        <v>3821</v>
      </c>
    </row>
    <row r="502" spans="1:7" s="69" customFormat="1">
      <c r="A502" s="83" t="s">
        <v>150</v>
      </c>
      <c r="B502" s="82" t="s">
        <v>493</v>
      </c>
      <c r="C502" s="71" t="s">
        <v>23</v>
      </c>
      <c r="D502" s="96" t="s">
        <v>516</v>
      </c>
      <c r="E502" s="71">
        <v>800</v>
      </c>
      <c r="F502" s="115">
        <v>598.70000000000005</v>
      </c>
      <c r="G502" s="122">
        <v>598.6</v>
      </c>
    </row>
    <row r="503" spans="1:7" s="69" customFormat="1">
      <c r="A503" s="84"/>
      <c r="B503" s="82"/>
      <c r="C503" s="71" t="s">
        <v>159</v>
      </c>
      <c r="D503" s="82"/>
      <c r="E503" s="71"/>
      <c r="F503" s="115"/>
      <c r="G503" s="122"/>
    </row>
    <row r="504" spans="1:7" s="69" customFormat="1" ht="29.25">
      <c r="A504" s="80" t="s">
        <v>517</v>
      </c>
      <c r="B504" s="81" t="s">
        <v>518</v>
      </c>
      <c r="C504" s="71" t="s">
        <v>159</v>
      </c>
      <c r="D504" s="81"/>
      <c r="E504" s="71"/>
      <c r="F504" s="118">
        <f t="shared" ref="F504" si="62">F505+F510+F569</f>
        <v>1974833.3000000003</v>
      </c>
      <c r="G504" s="123">
        <f>G505+G510+G569</f>
        <v>1920289.9999999998</v>
      </c>
    </row>
    <row r="505" spans="1:7" s="69" customFormat="1">
      <c r="A505" s="78" t="s">
        <v>4</v>
      </c>
      <c r="B505" s="82" t="s">
        <v>518</v>
      </c>
      <c r="C505" s="71" t="s">
        <v>3</v>
      </c>
      <c r="D505" s="81"/>
      <c r="E505" s="71"/>
      <c r="F505" s="115">
        <v>3</v>
      </c>
      <c r="G505" s="122">
        <f t="shared" ref="G505:G507" si="63">G506</f>
        <v>3</v>
      </c>
    </row>
    <row r="506" spans="1:7" s="69" customFormat="1">
      <c r="A506" s="78" t="s">
        <v>16</v>
      </c>
      <c r="B506" s="82" t="s">
        <v>518</v>
      </c>
      <c r="C506" s="71" t="s">
        <v>15</v>
      </c>
      <c r="D506" s="82"/>
      <c r="E506" s="71"/>
      <c r="F506" s="115">
        <v>3</v>
      </c>
      <c r="G506" s="122">
        <f t="shared" si="63"/>
        <v>3</v>
      </c>
    </row>
    <row r="507" spans="1:7" s="69" customFormat="1">
      <c r="A507" s="78" t="s">
        <v>138</v>
      </c>
      <c r="B507" s="82" t="s">
        <v>518</v>
      </c>
      <c r="C507" s="71" t="s">
        <v>15</v>
      </c>
      <c r="D507" s="82" t="s">
        <v>139</v>
      </c>
      <c r="E507" s="71"/>
      <c r="F507" s="115">
        <v>3</v>
      </c>
      <c r="G507" s="122">
        <f t="shared" si="63"/>
        <v>3</v>
      </c>
    </row>
    <row r="508" spans="1:7" s="69" customFormat="1">
      <c r="A508" s="78" t="s">
        <v>191</v>
      </c>
      <c r="B508" s="82" t="s">
        <v>518</v>
      </c>
      <c r="C508" s="71" t="s">
        <v>15</v>
      </c>
      <c r="D508" s="82" t="s">
        <v>192</v>
      </c>
      <c r="E508" s="71"/>
      <c r="F508" s="115">
        <v>3</v>
      </c>
      <c r="G508" s="122">
        <f>G509</f>
        <v>3</v>
      </c>
    </row>
    <row r="509" spans="1:7" s="69" customFormat="1">
      <c r="A509" s="83" t="s">
        <v>150</v>
      </c>
      <c r="B509" s="82" t="s">
        <v>518</v>
      </c>
      <c r="C509" s="71" t="s">
        <v>15</v>
      </c>
      <c r="D509" s="82" t="s">
        <v>192</v>
      </c>
      <c r="E509" s="71">
        <v>800</v>
      </c>
      <c r="F509" s="115">
        <v>3</v>
      </c>
      <c r="G509" s="122">
        <v>3</v>
      </c>
    </row>
    <row r="510" spans="1:7" s="69" customFormat="1">
      <c r="A510" s="78" t="s">
        <v>48</v>
      </c>
      <c r="B510" s="82" t="s">
        <v>518</v>
      </c>
      <c r="C510" s="71" t="s">
        <v>47</v>
      </c>
      <c r="D510" s="82"/>
      <c r="E510" s="71"/>
      <c r="F510" s="116">
        <f t="shared" ref="F510" si="64">F511+F520+F540+F553</f>
        <v>1858245.3000000003</v>
      </c>
      <c r="G510" s="122">
        <f>G511+G520+G540+G553</f>
        <v>1803943.4999999998</v>
      </c>
    </row>
    <row r="511" spans="1:7" s="69" customFormat="1">
      <c r="A511" s="78" t="s">
        <v>383</v>
      </c>
      <c r="B511" s="82" t="s">
        <v>518</v>
      </c>
      <c r="C511" s="71" t="s">
        <v>49</v>
      </c>
      <c r="D511" s="82"/>
      <c r="E511" s="71"/>
      <c r="F511" s="115">
        <v>694934.70000000007</v>
      </c>
      <c r="G511" s="122">
        <f>G512</f>
        <v>642937.59999999998</v>
      </c>
    </row>
    <row r="512" spans="1:7" s="69" customFormat="1" ht="30">
      <c r="A512" s="78" t="s">
        <v>384</v>
      </c>
      <c r="B512" s="82" t="s">
        <v>518</v>
      </c>
      <c r="C512" s="71" t="s">
        <v>49</v>
      </c>
      <c r="D512" s="82" t="s">
        <v>385</v>
      </c>
      <c r="E512" s="71"/>
      <c r="F512" s="115">
        <v>694934.70000000007</v>
      </c>
      <c r="G512" s="122">
        <f>G513</f>
        <v>642937.59999999998</v>
      </c>
    </row>
    <row r="513" spans="1:7" s="69" customFormat="1" ht="30">
      <c r="A513" s="83" t="s">
        <v>519</v>
      </c>
      <c r="B513" s="82" t="s">
        <v>518</v>
      </c>
      <c r="C513" s="71" t="s">
        <v>49</v>
      </c>
      <c r="D513" s="82" t="s">
        <v>387</v>
      </c>
      <c r="E513" s="71"/>
      <c r="F513" s="115">
        <v>694934.70000000007</v>
      </c>
      <c r="G513" s="122">
        <f>G514+G516+G518</f>
        <v>642937.59999999998</v>
      </c>
    </row>
    <row r="514" spans="1:7" s="69" customFormat="1" ht="30">
      <c r="A514" s="83" t="s">
        <v>189</v>
      </c>
      <c r="B514" s="82" t="s">
        <v>518</v>
      </c>
      <c r="C514" s="71" t="s">
        <v>49</v>
      </c>
      <c r="D514" s="82" t="s">
        <v>520</v>
      </c>
      <c r="E514" s="71"/>
      <c r="F514" s="115">
        <v>295719.10000000003</v>
      </c>
      <c r="G514" s="122">
        <f>G515</f>
        <v>293715.7</v>
      </c>
    </row>
    <row r="515" spans="1:7" s="69" customFormat="1" ht="30">
      <c r="A515" s="78" t="s">
        <v>199</v>
      </c>
      <c r="B515" s="82" t="s">
        <v>518</v>
      </c>
      <c r="C515" s="71" t="s">
        <v>49</v>
      </c>
      <c r="D515" s="82" t="s">
        <v>520</v>
      </c>
      <c r="E515" s="71">
        <v>600</v>
      </c>
      <c r="F515" s="115">
        <v>295719.10000000003</v>
      </c>
      <c r="G515" s="122">
        <v>293715.7</v>
      </c>
    </row>
    <row r="516" spans="1:7" s="69" customFormat="1" ht="90">
      <c r="A516" s="83" t="s">
        <v>521</v>
      </c>
      <c r="B516" s="82" t="s">
        <v>518</v>
      </c>
      <c r="C516" s="71" t="s">
        <v>49</v>
      </c>
      <c r="D516" s="82" t="s">
        <v>522</v>
      </c>
      <c r="E516" s="71"/>
      <c r="F516" s="115">
        <v>348375.8</v>
      </c>
      <c r="G516" s="122">
        <f>G517</f>
        <v>348375.8</v>
      </c>
    </row>
    <row r="517" spans="1:7" s="69" customFormat="1" ht="30">
      <c r="A517" s="78" t="s">
        <v>199</v>
      </c>
      <c r="B517" s="82" t="s">
        <v>518</v>
      </c>
      <c r="C517" s="71" t="s">
        <v>49</v>
      </c>
      <c r="D517" s="82" t="s">
        <v>522</v>
      </c>
      <c r="E517" s="71" t="s">
        <v>523</v>
      </c>
      <c r="F517" s="115">
        <v>348375.8</v>
      </c>
      <c r="G517" s="122">
        <v>348375.8</v>
      </c>
    </row>
    <row r="518" spans="1:7" s="69" customFormat="1">
      <c r="A518" s="78" t="s">
        <v>524</v>
      </c>
      <c r="B518" s="82" t="s">
        <v>518</v>
      </c>
      <c r="C518" s="71" t="s">
        <v>49</v>
      </c>
      <c r="D518" s="79" t="s">
        <v>525</v>
      </c>
      <c r="E518" s="71"/>
      <c r="F518" s="115">
        <v>50839.799999999996</v>
      </c>
      <c r="G518" s="122">
        <f>G519</f>
        <v>846.1</v>
      </c>
    </row>
    <row r="519" spans="1:7" s="69" customFormat="1" ht="30">
      <c r="A519" s="102" t="s">
        <v>214</v>
      </c>
      <c r="B519" s="82" t="s">
        <v>518</v>
      </c>
      <c r="C519" s="71" t="s">
        <v>49</v>
      </c>
      <c r="D519" s="79" t="s">
        <v>525</v>
      </c>
      <c r="E519" s="71">
        <v>400</v>
      </c>
      <c r="F519" s="115">
        <v>50839.799999999996</v>
      </c>
      <c r="G519" s="122">
        <v>846.1</v>
      </c>
    </row>
    <row r="520" spans="1:7" s="69" customFormat="1">
      <c r="A520" s="78" t="s">
        <v>526</v>
      </c>
      <c r="B520" s="82" t="s">
        <v>518</v>
      </c>
      <c r="C520" s="71" t="s">
        <v>51</v>
      </c>
      <c r="D520" s="82"/>
      <c r="E520" s="71"/>
      <c r="F520" s="116">
        <f t="shared" ref="F520" si="65">F521+F524</f>
        <v>1078886</v>
      </c>
      <c r="G520" s="122">
        <f>G521+G524</f>
        <v>1077854.7</v>
      </c>
    </row>
    <row r="521" spans="1:7" s="69" customFormat="1">
      <c r="A521" s="78" t="s">
        <v>138</v>
      </c>
      <c r="B521" s="82" t="s">
        <v>518</v>
      </c>
      <c r="C521" s="71" t="s">
        <v>51</v>
      </c>
      <c r="D521" s="82" t="s">
        <v>139</v>
      </c>
      <c r="E521" s="71"/>
      <c r="F521" s="116">
        <f t="shared" ref="F521:F522" si="66">F522</f>
        <v>26252</v>
      </c>
      <c r="G521" s="122">
        <f>G522</f>
        <v>26252</v>
      </c>
    </row>
    <row r="522" spans="1:7" s="69" customFormat="1">
      <c r="A522" s="78" t="s">
        <v>169</v>
      </c>
      <c r="B522" s="82" t="s">
        <v>518</v>
      </c>
      <c r="C522" s="71" t="s">
        <v>51</v>
      </c>
      <c r="D522" s="82" t="s">
        <v>170</v>
      </c>
      <c r="E522" s="71"/>
      <c r="F522" s="116">
        <f t="shared" si="66"/>
        <v>26252</v>
      </c>
      <c r="G522" s="122">
        <f>G523</f>
        <v>26252</v>
      </c>
    </row>
    <row r="523" spans="1:7" s="69" customFormat="1" ht="30">
      <c r="A523" s="78" t="s">
        <v>199</v>
      </c>
      <c r="B523" s="82" t="s">
        <v>518</v>
      </c>
      <c r="C523" s="71" t="s">
        <v>51</v>
      </c>
      <c r="D523" s="82" t="s">
        <v>170</v>
      </c>
      <c r="E523" s="71">
        <v>600</v>
      </c>
      <c r="F523" s="115">
        <v>26252</v>
      </c>
      <c r="G523" s="122">
        <v>26252</v>
      </c>
    </row>
    <row r="524" spans="1:7" s="69" customFormat="1" ht="30">
      <c r="A524" s="78" t="s">
        <v>384</v>
      </c>
      <c r="B524" s="82" t="s">
        <v>518</v>
      </c>
      <c r="C524" s="71" t="s">
        <v>51</v>
      </c>
      <c r="D524" s="82" t="s">
        <v>385</v>
      </c>
      <c r="E524" s="71"/>
      <c r="F524" s="116">
        <f t="shared" ref="F524" si="67">F525</f>
        <v>1052634</v>
      </c>
      <c r="G524" s="122">
        <f>G525</f>
        <v>1051602.7</v>
      </c>
    </row>
    <row r="525" spans="1:7" s="69" customFormat="1" ht="30">
      <c r="A525" s="83" t="s">
        <v>519</v>
      </c>
      <c r="B525" s="82" t="s">
        <v>518</v>
      </c>
      <c r="C525" s="71" t="s">
        <v>51</v>
      </c>
      <c r="D525" s="82" t="s">
        <v>387</v>
      </c>
      <c r="E525" s="71"/>
      <c r="F525" s="116">
        <f t="shared" ref="F525" si="68">F526+F528+F530+F532+F534+F536+F538</f>
        <v>1052634</v>
      </c>
      <c r="G525" s="122">
        <f>G526+G528+G530+G532+G534+G536+G538</f>
        <v>1051602.7</v>
      </c>
    </row>
    <row r="526" spans="1:7" s="69" customFormat="1" ht="75">
      <c r="A526" s="103" t="s">
        <v>527</v>
      </c>
      <c r="B526" s="82" t="s">
        <v>518</v>
      </c>
      <c r="C526" s="71" t="s">
        <v>51</v>
      </c>
      <c r="D526" s="82" t="s">
        <v>528</v>
      </c>
      <c r="E526" s="71"/>
      <c r="F526" s="116">
        <f t="shared" ref="F526" si="69">F527</f>
        <v>170.1</v>
      </c>
      <c r="G526" s="122">
        <f>G527</f>
        <v>170.1</v>
      </c>
    </row>
    <row r="527" spans="1:7" s="69" customFormat="1" ht="30">
      <c r="A527" s="78" t="s">
        <v>199</v>
      </c>
      <c r="B527" s="82" t="s">
        <v>518</v>
      </c>
      <c r="C527" s="71" t="s">
        <v>51</v>
      </c>
      <c r="D527" s="82" t="s">
        <v>528</v>
      </c>
      <c r="E527" s="71">
        <v>600</v>
      </c>
      <c r="F527" s="115">
        <v>170.1</v>
      </c>
      <c r="G527" s="122">
        <v>170.1</v>
      </c>
    </row>
    <row r="528" spans="1:7" s="69" customFormat="1" ht="30">
      <c r="A528" s="83" t="s">
        <v>529</v>
      </c>
      <c r="B528" s="82" t="s">
        <v>518</v>
      </c>
      <c r="C528" s="71" t="s">
        <v>51</v>
      </c>
      <c r="D528" s="82" t="s">
        <v>530</v>
      </c>
      <c r="E528" s="71"/>
      <c r="F528" s="115">
        <v>389.8</v>
      </c>
      <c r="G528" s="122">
        <f>G529</f>
        <v>389.8</v>
      </c>
    </row>
    <row r="529" spans="1:7" s="69" customFormat="1" ht="30">
      <c r="A529" s="78" t="s">
        <v>199</v>
      </c>
      <c r="B529" s="82" t="s">
        <v>518</v>
      </c>
      <c r="C529" s="71" t="s">
        <v>51</v>
      </c>
      <c r="D529" s="82" t="s">
        <v>530</v>
      </c>
      <c r="E529" s="71">
        <v>600</v>
      </c>
      <c r="F529" s="115">
        <v>389.8</v>
      </c>
      <c r="G529" s="122">
        <v>389.8</v>
      </c>
    </row>
    <row r="530" spans="1:7" s="69" customFormat="1" ht="30">
      <c r="A530" s="83" t="s">
        <v>189</v>
      </c>
      <c r="B530" s="82" t="s">
        <v>518</v>
      </c>
      <c r="C530" s="71" t="s">
        <v>51</v>
      </c>
      <c r="D530" s="79" t="s">
        <v>520</v>
      </c>
      <c r="E530" s="71"/>
      <c r="F530" s="115">
        <v>359666.69999999995</v>
      </c>
      <c r="G530" s="122">
        <f>G531</f>
        <v>358635.4</v>
      </c>
    </row>
    <row r="531" spans="1:7" s="69" customFormat="1" ht="30">
      <c r="A531" s="78" t="s">
        <v>199</v>
      </c>
      <c r="B531" s="82" t="s">
        <v>518</v>
      </c>
      <c r="C531" s="71" t="s">
        <v>51</v>
      </c>
      <c r="D531" s="79" t="s">
        <v>520</v>
      </c>
      <c r="E531" s="71">
        <v>600</v>
      </c>
      <c r="F531" s="115">
        <v>359666.69999999995</v>
      </c>
      <c r="G531" s="122">
        <v>358635.4</v>
      </c>
    </row>
    <row r="532" spans="1:7" s="69" customFormat="1">
      <c r="A532" s="78" t="s">
        <v>524</v>
      </c>
      <c r="B532" s="82" t="s">
        <v>518</v>
      </c>
      <c r="C532" s="71" t="s">
        <v>51</v>
      </c>
      <c r="D532" s="79" t="s">
        <v>525</v>
      </c>
      <c r="E532" s="71"/>
      <c r="F532" s="115">
        <v>48925.5</v>
      </c>
      <c r="G532" s="122">
        <f>G533</f>
        <v>48925.5</v>
      </c>
    </row>
    <row r="533" spans="1:7" s="69" customFormat="1" ht="30">
      <c r="A533" s="102" t="s">
        <v>214</v>
      </c>
      <c r="B533" s="82" t="s">
        <v>518</v>
      </c>
      <c r="C533" s="71" t="s">
        <v>51</v>
      </c>
      <c r="D533" s="79" t="s">
        <v>525</v>
      </c>
      <c r="E533" s="71">
        <v>400</v>
      </c>
      <c r="F533" s="115">
        <v>48925.5</v>
      </c>
      <c r="G533" s="122">
        <v>48925.5</v>
      </c>
    </row>
    <row r="534" spans="1:7" s="69" customFormat="1" ht="75">
      <c r="A534" s="78" t="s">
        <v>531</v>
      </c>
      <c r="B534" s="82" t="s">
        <v>518</v>
      </c>
      <c r="C534" s="71" t="s">
        <v>51</v>
      </c>
      <c r="D534" s="79" t="s">
        <v>532</v>
      </c>
      <c r="E534" s="71"/>
      <c r="F534" s="115">
        <f>F535</f>
        <v>13672.7</v>
      </c>
      <c r="G534" s="122">
        <f>G535</f>
        <v>13672.7</v>
      </c>
    </row>
    <row r="535" spans="1:7" s="69" customFormat="1" ht="30">
      <c r="A535" s="102" t="s">
        <v>214</v>
      </c>
      <c r="B535" s="82" t="s">
        <v>518</v>
      </c>
      <c r="C535" s="71" t="s">
        <v>51</v>
      </c>
      <c r="D535" s="79" t="s">
        <v>532</v>
      </c>
      <c r="E535" s="71">
        <v>400</v>
      </c>
      <c r="F535" s="115">
        <v>13672.7</v>
      </c>
      <c r="G535" s="122">
        <v>13672.7</v>
      </c>
    </row>
    <row r="536" spans="1:7" s="69" customFormat="1" ht="75">
      <c r="A536" s="104" t="s">
        <v>527</v>
      </c>
      <c r="B536" s="82" t="s">
        <v>518</v>
      </c>
      <c r="C536" s="71" t="s">
        <v>533</v>
      </c>
      <c r="D536" s="79" t="s">
        <v>534</v>
      </c>
      <c r="E536" s="71"/>
      <c r="F536" s="115">
        <v>740</v>
      </c>
      <c r="G536" s="122">
        <f>G537</f>
        <v>740</v>
      </c>
    </row>
    <row r="537" spans="1:7" s="69" customFormat="1" ht="30">
      <c r="A537" s="78" t="s">
        <v>199</v>
      </c>
      <c r="B537" s="82" t="s">
        <v>518</v>
      </c>
      <c r="C537" s="71" t="s">
        <v>533</v>
      </c>
      <c r="D537" s="79" t="s">
        <v>534</v>
      </c>
      <c r="E537" s="71">
        <v>600</v>
      </c>
      <c r="F537" s="115">
        <v>740</v>
      </c>
      <c r="G537" s="122">
        <v>740</v>
      </c>
    </row>
    <row r="538" spans="1:7" s="69" customFormat="1" ht="120">
      <c r="A538" s="78" t="s">
        <v>535</v>
      </c>
      <c r="B538" s="82" t="s">
        <v>518</v>
      </c>
      <c r="C538" s="71" t="s">
        <v>51</v>
      </c>
      <c r="D538" s="82" t="s">
        <v>536</v>
      </c>
      <c r="E538" s="82"/>
      <c r="F538" s="115">
        <v>629069.20000000007</v>
      </c>
      <c r="G538" s="122">
        <f>G539</f>
        <v>629069.19999999995</v>
      </c>
    </row>
    <row r="539" spans="1:7" s="69" customFormat="1" ht="30">
      <c r="A539" s="78" t="s">
        <v>199</v>
      </c>
      <c r="B539" s="82" t="s">
        <v>518</v>
      </c>
      <c r="C539" s="71" t="s">
        <v>51</v>
      </c>
      <c r="D539" s="82" t="s">
        <v>536</v>
      </c>
      <c r="E539" s="82" t="s">
        <v>523</v>
      </c>
      <c r="F539" s="115">
        <v>629069.20000000007</v>
      </c>
      <c r="G539" s="122">
        <v>629069.19999999995</v>
      </c>
    </row>
    <row r="540" spans="1:7" s="69" customFormat="1">
      <c r="A540" s="78" t="s">
        <v>390</v>
      </c>
      <c r="B540" s="82" t="s">
        <v>518</v>
      </c>
      <c r="C540" s="71" t="s">
        <v>53</v>
      </c>
      <c r="D540" s="82"/>
      <c r="E540" s="71"/>
      <c r="F540" s="115">
        <v>15314</v>
      </c>
      <c r="G540" s="122">
        <f>G541</f>
        <v>15313.400000000001</v>
      </c>
    </row>
    <row r="541" spans="1:7" s="69" customFormat="1" ht="30">
      <c r="A541" s="78" t="s">
        <v>384</v>
      </c>
      <c r="B541" s="82" t="s">
        <v>518</v>
      </c>
      <c r="C541" s="71" t="s">
        <v>53</v>
      </c>
      <c r="D541" s="82" t="s">
        <v>385</v>
      </c>
      <c r="E541" s="71"/>
      <c r="F541" s="115">
        <v>15314</v>
      </c>
      <c r="G541" s="122">
        <f>G542</f>
        <v>15313.400000000001</v>
      </c>
    </row>
    <row r="542" spans="1:7" s="69" customFormat="1">
      <c r="A542" s="83" t="s">
        <v>537</v>
      </c>
      <c r="B542" s="82" t="s">
        <v>518</v>
      </c>
      <c r="C542" s="71" t="s">
        <v>53</v>
      </c>
      <c r="D542" s="82" t="s">
        <v>538</v>
      </c>
      <c r="E542" s="71"/>
      <c r="F542" s="115">
        <v>15314</v>
      </c>
      <c r="G542" s="122">
        <f>G543+G545+G547+G549</f>
        <v>15313.400000000001</v>
      </c>
    </row>
    <row r="543" spans="1:7" s="69" customFormat="1" ht="30">
      <c r="A543" s="83" t="s">
        <v>539</v>
      </c>
      <c r="B543" s="82" t="s">
        <v>518</v>
      </c>
      <c r="C543" s="71" t="s">
        <v>53</v>
      </c>
      <c r="D543" s="82" t="s">
        <v>540</v>
      </c>
      <c r="E543" s="71"/>
      <c r="F543" s="115">
        <v>2670.8</v>
      </c>
      <c r="G543" s="122">
        <f>G544</f>
        <v>2670.8</v>
      </c>
    </row>
    <row r="544" spans="1:7" s="69" customFormat="1" ht="30">
      <c r="A544" s="78" t="s">
        <v>199</v>
      </c>
      <c r="B544" s="82" t="s">
        <v>518</v>
      </c>
      <c r="C544" s="71" t="s">
        <v>53</v>
      </c>
      <c r="D544" s="82" t="s">
        <v>540</v>
      </c>
      <c r="E544" s="71">
        <v>600</v>
      </c>
      <c r="F544" s="115">
        <v>2670.8</v>
      </c>
      <c r="G544" s="122">
        <v>2670.8</v>
      </c>
    </row>
    <row r="545" spans="1:7" s="69" customFormat="1" ht="30">
      <c r="A545" s="83" t="s">
        <v>189</v>
      </c>
      <c r="B545" s="82" t="s">
        <v>518</v>
      </c>
      <c r="C545" s="71" t="s">
        <v>53</v>
      </c>
      <c r="D545" s="82" t="s">
        <v>541</v>
      </c>
      <c r="E545" s="71"/>
      <c r="F545" s="115">
        <v>303.7</v>
      </c>
      <c r="G545" s="122">
        <f>G546</f>
        <v>303.7</v>
      </c>
    </row>
    <row r="546" spans="1:7" s="69" customFormat="1" ht="30">
      <c r="A546" s="78" t="s">
        <v>199</v>
      </c>
      <c r="B546" s="82" t="s">
        <v>518</v>
      </c>
      <c r="C546" s="71" t="s">
        <v>53</v>
      </c>
      <c r="D546" s="82" t="s">
        <v>541</v>
      </c>
      <c r="E546" s="71">
        <v>600</v>
      </c>
      <c r="F546" s="115">
        <v>303.7</v>
      </c>
      <c r="G546" s="122">
        <v>303.7</v>
      </c>
    </row>
    <row r="547" spans="1:7" s="69" customFormat="1" ht="30">
      <c r="A547" s="78" t="s">
        <v>542</v>
      </c>
      <c r="B547" s="82" t="s">
        <v>518</v>
      </c>
      <c r="C547" s="71" t="s">
        <v>53</v>
      </c>
      <c r="D547" s="82" t="s">
        <v>543</v>
      </c>
      <c r="E547" s="71"/>
      <c r="F547" s="115">
        <v>2892.3</v>
      </c>
      <c r="G547" s="122">
        <f>G548</f>
        <v>2891.7</v>
      </c>
    </row>
    <row r="548" spans="1:7" s="69" customFormat="1" ht="30">
      <c r="A548" s="78" t="s">
        <v>199</v>
      </c>
      <c r="B548" s="82" t="s">
        <v>518</v>
      </c>
      <c r="C548" s="71" t="s">
        <v>53</v>
      </c>
      <c r="D548" s="82" t="s">
        <v>543</v>
      </c>
      <c r="E548" s="71">
        <v>600</v>
      </c>
      <c r="F548" s="115">
        <v>2892.3</v>
      </c>
      <c r="G548" s="122">
        <v>2891.7</v>
      </c>
    </row>
    <row r="549" spans="1:7" s="69" customFormat="1" ht="90">
      <c r="A549" s="78" t="s">
        <v>544</v>
      </c>
      <c r="B549" s="82" t="s">
        <v>518</v>
      </c>
      <c r="C549" s="71" t="s">
        <v>53</v>
      </c>
      <c r="D549" s="105" t="s">
        <v>545</v>
      </c>
      <c r="E549" s="71"/>
      <c r="F549" s="115">
        <v>9447.2000000000007</v>
      </c>
      <c r="G549" s="122">
        <f>G550+G551+G552</f>
        <v>9447.2000000000007</v>
      </c>
    </row>
    <row r="550" spans="1:7" s="69" customFormat="1" ht="30">
      <c r="A550" s="78" t="s">
        <v>149</v>
      </c>
      <c r="B550" s="82" t="s">
        <v>518</v>
      </c>
      <c r="C550" s="71" t="s">
        <v>53</v>
      </c>
      <c r="D550" s="105" t="s">
        <v>545</v>
      </c>
      <c r="E550" s="71">
        <v>200</v>
      </c>
      <c r="F550" s="115">
        <v>15</v>
      </c>
      <c r="G550" s="122">
        <v>15</v>
      </c>
    </row>
    <row r="551" spans="1:7" s="69" customFormat="1">
      <c r="A551" s="78" t="s">
        <v>155</v>
      </c>
      <c r="B551" s="82" t="s">
        <v>518</v>
      </c>
      <c r="C551" s="71" t="s">
        <v>53</v>
      </c>
      <c r="D551" s="105" t="s">
        <v>545</v>
      </c>
      <c r="E551" s="71">
        <v>300</v>
      </c>
      <c r="F551" s="115">
        <v>3755.5</v>
      </c>
      <c r="G551" s="122">
        <v>3755.5</v>
      </c>
    </row>
    <row r="552" spans="1:7" s="69" customFormat="1" ht="30">
      <c r="A552" s="78" t="s">
        <v>199</v>
      </c>
      <c r="B552" s="82" t="s">
        <v>518</v>
      </c>
      <c r="C552" s="71" t="s">
        <v>53</v>
      </c>
      <c r="D552" s="105" t="s">
        <v>545</v>
      </c>
      <c r="E552" s="71">
        <v>600</v>
      </c>
      <c r="F552" s="115">
        <v>5676.7000000000007</v>
      </c>
      <c r="G552" s="122">
        <v>5676.7</v>
      </c>
    </row>
    <row r="553" spans="1:7" s="69" customFormat="1">
      <c r="A553" s="78" t="s">
        <v>56</v>
      </c>
      <c r="B553" s="82" t="s">
        <v>518</v>
      </c>
      <c r="C553" s="71" t="s">
        <v>55</v>
      </c>
      <c r="D553" s="105"/>
      <c r="E553" s="71"/>
      <c r="F553" s="115">
        <v>69110.599999999991</v>
      </c>
      <c r="G553" s="122">
        <f>G554</f>
        <v>67837.799999999988</v>
      </c>
    </row>
    <row r="554" spans="1:7" s="69" customFormat="1" ht="30">
      <c r="A554" s="78" t="s">
        <v>384</v>
      </c>
      <c r="B554" s="82" t="s">
        <v>518</v>
      </c>
      <c r="C554" s="71" t="s">
        <v>55</v>
      </c>
      <c r="D554" s="105" t="s">
        <v>385</v>
      </c>
      <c r="E554" s="71"/>
      <c r="F554" s="115">
        <v>69110.599999999991</v>
      </c>
      <c r="G554" s="122">
        <f>G555+G559</f>
        <v>67837.799999999988</v>
      </c>
    </row>
    <row r="555" spans="1:7" s="69" customFormat="1">
      <c r="A555" s="83" t="s">
        <v>537</v>
      </c>
      <c r="B555" s="82" t="s">
        <v>518</v>
      </c>
      <c r="C555" s="71" t="s">
        <v>55</v>
      </c>
      <c r="D555" s="105" t="s">
        <v>538</v>
      </c>
      <c r="E555" s="71"/>
      <c r="F555" s="115">
        <v>6386.7999999999993</v>
      </c>
      <c r="G555" s="122">
        <f>G556</f>
        <v>6015.9</v>
      </c>
    </row>
    <row r="556" spans="1:7" s="69" customFormat="1" ht="75">
      <c r="A556" s="78" t="s">
        <v>546</v>
      </c>
      <c r="B556" s="82" t="s">
        <v>518</v>
      </c>
      <c r="C556" s="71" t="s">
        <v>55</v>
      </c>
      <c r="D556" s="105" t="s">
        <v>547</v>
      </c>
      <c r="E556" s="71"/>
      <c r="F556" s="115">
        <v>6386.7999999999993</v>
      </c>
      <c r="G556" s="122">
        <f>G557+G558</f>
        <v>6015.9</v>
      </c>
    </row>
    <row r="557" spans="1:7" s="69" customFormat="1" ht="60">
      <c r="A557" s="78" t="s">
        <v>142</v>
      </c>
      <c r="B557" s="82" t="s">
        <v>518</v>
      </c>
      <c r="C557" s="71" t="s">
        <v>55</v>
      </c>
      <c r="D557" s="105" t="s">
        <v>547</v>
      </c>
      <c r="E557" s="71">
        <v>100</v>
      </c>
      <c r="F557" s="115">
        <v>5864.2</v>
      </c>
      <c r="G557" s="122">
        <v>5610.4</v>
      </c>
    </row>
    <row r="558" spans="1:7" s="69" customFormat="1" ht="30">
      <c r="A558" s="78" t="s">
        <v>149</v>
      </c>
      <c r="B558" s="82" t="s">
        <v>518</v>
      </c>
      <c r="C558" s="71" t="s">
        <v>55</v>
      </c>
      <c r="D558" s="105" t="s">
        <v>547</v>
      </c>
      <c r="E558" s="71">
        <v>200</v>
      </c>
      <c r="F558" s="115">
        <v>522.6</v>
      </c>
      <c r="G558" s="122">
        <v>405.5</v>
      </c>
    </row>
    <row r="559" spans="1:7" s="69" customFormat="1" ht="45">
      <c r="A559" s="78" t="s">
        <v>548</v>
      </c>
      <c r="B559" s="82" t="s">
        <v>518</v>
      </c>
      <c r="C559" s="71" t="s">
        <v>55</v>
      </c>
      <c r="D559" s="105" t="s">
        <v>549</v>
      </c>
      <c r="E559" s="71"/>
      <c r="F559" s="115">
        <v>62723.799999999996</v>
      </c>
      <c r="G559" s="122">
        <f>G560+G564</f>
        <v>61821.899999999994</v>
      </c>
    </row>
    <row r="560" spans="1:7" s="69" customFormat="1" ht="30">
      <c r="A560" s="84" t="s">
        <v>167</v>
      </c>
      <c r="B560" s="82" t="s">
        <v>518</v>
      </c>
      <c r="C560" s="71" t="s">
        <v>55</v>
      </c>
      <c r="D560" s="105" t="s">
        <v>550</v>
      </c>
      <c r="E560" s="71"/>
      <c r="F560" s="115">
        <v>20233.299999999996</v>
      </c>
      <c r="G560" s="122">
        <f>G561+G562+G563</f>
        <v>19758.099999999999</v>
      </c>
    </row>
    <row r="561" spans="1:7" s="69" customFormat="1" ht="60">
      <c r="A561" s="78" t="s">
        <v>142</v>
      </c>
      <c r="B561" s="82" t="s">
        <v>518</v>
      </c>
      <c r="C561" s="71" t="s">
        <v>55</v>
      </c>
      <c r="D561" s="105" t="s">
        <v>550</v>
      </c>
      <c r="E561" s="71">
        <v>100</v>
      </c>
      <c r="F561" s="115">
        <v>18679.199999999997</v>
      </c>
      <c r="G561" s="122">
        <v>18514.099999999999</v>
      </c>
    </row>
    <row r="562" spans="1:7" s="69" customFormat="1" ht="30">
      <c r="A562" s="78" t="s">
        <v>149</v>
      </c>
      <c r="B562" s="82" t="s">
        <v>518</v>
      </c>
      <c r="C562" s="71" t="s">
        <v>55</v>
      </c>
      <c r="D562" s="105" t="s">
        <v>550</v>
      </c>
      <c r="E562" s="71">
        <v>200</v>
      </c>
      <c r="F562" s="115">
        <v>1331.3</v>
      </c>
      <c r="G562" s="122">
        <v>1035.5999999999999</v>
      </c>
    </row>
    <row r="563" spans="1:7" s="69" customFormat="1">
      <c r="A563" s="83" t="s">
        <v>150</v>
      </c>
      <c r="B563" s="82" t="s">
        <v>518</v>
      </c>
      <c r="C563" s="71" t="s">
        <v>55</v>
      </c>
      <c r="D563" s="105" t="s">
        <v>550</v>
      </c>
      <c r="E563" s="71">
        <v>800</v>
      </c>
      <c r="F563" s="115">
        <v>222.8</v>
      </c>
      <c r="G563" s="122">
        <v>208.4</v>
      </c>
    </row>
    <row r="564" spans="1:7" s="69" customFormat="1" ht="30">
      <c r="A564" s="83" t="s">
        <v>189</v>
      </c>
      <c r="B564" s="82" t="s">
        <v>518</v>
      </c>
      <c r="C564" s="71" t="s">
        <v>55</v>
      </c>
      <c r="D564" s="105" t="s">
        <v>551</v>
      </c>
      <c r="E564" s="71"/>
      <c r="F564" s="115">
        <v>42490.5</v>
      </c>
      <c r="G564" s="122">
        <f>G565+G566+G567+G568</f>
        <v>42063.799999999996</v>
      </c>
    </row>
    <row r="565" spans="1:7" s="69" customFormat="1" ht="60">
      <c r="A565" s="78" t="s">
        <v>142</v>
      </c>
      <c r="B565" s="82" t="s">
        <v>518</v>
      </c>
      <c r="C565" s="71" t="s">
        <v>55</v>
      </c>
      <c r="D565" s="105" t="s">
        <v>551</v>
      </c>
      <c r="E565" s="71">
        <v>100</v>
      </c>
      <c r="F565" s="115">
        <v>35651.700000000004</v>
      </c>
      <c r="G565" s="122">
        <v>35651.699999999997</v>
      </c>
    </row>
    <row r="566" spans="1:7" s="69" customFormat="1" ht="30">
      <c r="A566" s="78" t="s">
        <v>149</v>
      </c>
      <c r="B566" s="82" t="s">
        <v>518</v>
      </c>
      <c r="C566" s="71" t="s">
        <v>55</v>
      </c>
      <c r="D566" s="105" t="s">
        <v>551</v>
      </c>
      <c r="E566" s="71">
        <v>200</v>
      </c>
      <c r="F566" s="115">
        <v>2332.5000000000005</v>
      </c>
      <c r="G566" s="122">
        <v>1933</v>
      </c>
    </row>
    <row r="567" spans="1:7" s="69" customFormat="1">
      <c r="A567" s="83" t="s">
        <v>150</v>
      </c>
      <c r="B567" s="82" t="s">
        <v>518</v>
      </c>
      <c r="C567" s="71" t="s">
        <v>55</v>
      </c>
      <c r="D567" s="105" t="s">
        <v>551</v>
      </c>
      <c r="E567" s="71">
        <v>800</v>
      </c>
      <c r="F567" s="115">
        <v>7.1000000000000005</v>
      </c>
      <c r="G567" s="122">
        <v>6.9</v>
      </c>
    </row>
    <row r="568" spans="1:7" s="69" customFormat="1" ht="30">
      <c r="A568" s="78" t="s">
        <v>199</v>
      </c>
      <c r="B568" s="82" t="s">
        <v>518</v>
      </c>
      <c r="C568" s="71" t="s">
        <v>55</v>
      </c>
      <c r="D568" s="105" t="s">
        <v>551</v>
      </c>
      <c r="E568" s="71">
        <v>600</v>
      </c>
      <c r="F568" s="115">
        <v>4499.2</v>
      </c>
      <c r="G568" s="122">
        <v>4472.2</v>
      </c>
    </row>
    <row r="569" spans="1:7" s="69" customFormat="1">
      <c r="A569" s="78" t="s">
        <v>68</v>
      </c>
      <c r="B569" s="82" t="s">
        <v>518</v>
      </c>
      <c r="C569" s="71" t="s">
        <v>67</v>
      </c>
      <c r="D569" s="82"/>
      <c r="E569" s="71"/>
      <c r="F569" s="116">
        <f t="shared" ref="F569:F570" si="70">F570</f>
        <v>116585</v>
      </c>
      <c r="G569" s="122">
        <f>G570</f>
        <v>116343.5</v>
      </c>
    </row>
    <row r="570" spans="1:7" s="69" customFormat="1">
      <c r="A570" s="78" t="s">
        <v>552</v>
      </c>
      <c r="B570" s="82" t="s">
        <v>518</v>
      </c>
      <c r="C570" s="71" t="s">
        <v>73</v>
      </c>
      <c r="D570" s="82"/>
      <c r="E570" s="71"/>
      <c r="F570" s="116">
        <f t="shared" si="70"/>
        <v>116585</v>
      </c>
      <c r="G570" s="122">
        <f>G571</f>
        <v>116343.5</v>
      </c>
    </row>
    <row r="571" spans="1:7" s="69" customFormat="1" ht="30">
      <c r="A571" s="78" t="s">
        <v>384</v>
      </c>
      <c r="B571" s="82" t="s">
        <v>518</v>
      </c>
      <c r="C571" s="71" t="s">
        <v>73</v>
      </c>
      <c r="D571" s="82" t="s">
        <v>385</v>
      </c>
      <c r="E571" s="71"/>
      <c r="F571" s="116">
        <f t="shared" ref="F571" si="71">F572+F575</f>
        <v>116585</v>
      </c>
      <c r="G571" s="122">
        <f>G572+G575</f>
        <v>116343.5</v>
      </c>
    </row>
    <row r="572" spans="1:7" s="69" customFormat="1" ht="30">
      <c r="A572" s="83" t="s">
        <v>519</v>
      </c>
      <c r="B572" s="82" t="s">
        <v>518</v>
      </c>
      <c r="C572" s="71" t="s">
        <v>73</v>
      </c>
      <c r="D572" s="82" t="s">
        <v>387</v>
      </c>
      <c r="E572" s="71"/>
      <c r="F572" s="116">
        <f t="shared" ref="F572:F573" si="72">F573</f>
        <v>67435.5</v>
      </c>
      <c r="G572" s="122">
        <f>G573</f>
        <v>67435.5</v>
      </c>
    </row>
    <row r="573" spans="1:7" s="69" customFormat="1" ht="90">
      <c r="A573" s="83" t="s">
        <v>553</v>
      </c>
      <c r="B573" s="82" t="s">
        <v>518</v>
      </c>
      <c r="C573" s="71" t="s">
        <v>73</v>
      </c>
      <c r="D573" s="82" t="s">
        <v>554</v>
      </c>
      <c r="E573" s="71"/>
      <c r="F573" s="116">
        <f t="shared" si="72"/>
        <v>67435.5</v>
      </c>
      <c r="G573" s="122">
        <f>G574</f>
        <v>67435.5</v>
      </c>
    </row>
    <row r="574" spans="1:7" s="69" customFormat="1" ht="30">
      <c r="A574" s="78" t="s">
        <v>199</v>
      </c>
      <c r="B574" s="82" t="s">
        <v>518</v>
      </c>
      <c r="C574" s="71" t="s">
        <v>73</v>
      </c>
      <c r="D574" s="82" t="s">
        <v>554</v>
      </c>
      <c r="E574" s="71">
        <v>600</v>
      </c>
      <c r="F574" s="115">
        <v>67435.5</v>
      </c>
      <c r="G574" s="122">
        <v>67435.5</v>
      </c>
    </row>
    <row r="575" spans="1:7" s="69" customFormat="1">
      <c r="A575" s="83" t="s">
        <v>537</v>
      </c>
      <c r="B575" s="82" t="s">
        <v>518</v>
      </c>
      <c r="C575" s="71" t="s">
        <v>73</v>
      </c>
      <c r="D575" s="82" t="s">
        <v>538</v>
      </c>
      <c r="E575" s="71"/>
      <c r="F575" s="116">
        <f t="shared" ref="F575" si="73">F576+F579+F582</f>
        <v>49149.499999999993</v>
      </c>
      <c r="G575" s="122">
        <f>G576+G579+G582</f>
        <v>48908</v>
      </c>
    </row>
    <row r="576" spans="1:7" s="69" customFormat="1" ht="90">
      <c r="A576" s="88" t="s">
        <v>555</v>
      </c>
      <c r="B576" s="82" t="s">
        <v>518</v>
      </c>
      <c r="C576" s="71" t="s">
        <v>73</v>
      </c>
      <c r="D576" s="82" t="s">
        <v>556</v>
      </c>
      <c r="E576" s="71"/>
      <c r="F576" s="115">
        <v>274.10000000000002</v>
      </c>
      <c r="G576" s="122">
        <f>G577+G578</f>
        <v>211.9</v>
      </c>
    </row>
    <row r="577" spans="1:7" s="69" customFormat="1" ht="30">
      <c r="A577" s="78" t="s">
        <v>149</v>
      </c>
      <c r="B577" s="82" t="s">
        <v>518</v>
      </c>
      <c r="C577" s="71" t="s">
        <v>73</v>
      </c>
      <c r="D577" s="82" t="s">
        <v>556</v>
      </c>
      <c r="E577" s="71">
        <v>200</v>
      </c>
      <c r="F577" s="115">
        <v>5</v>
      </c>
      <c r="G577" s="122">
        <v>1.1000000000000001</v>
      </c>
    </row>
    <row r="578" spans="1:7" s="69" customFormat="1">
      <c r="A578" s="78" t="s">
        <v>155</v>
      </c>
      <c r="B578" s="82" t="s">
        <v>518</v>
      </c>
      <c r="C578" s="71" t="s">
        <v>73</v>
      </c>
      <c r="D578" s="82" t="s">
        <v>556</v>
      </c>
      <c r="E578" s="71">
        <v>300</v>
      </c>
      <c r="F578" s="115">
        <v>269.10000000000002</v>
      </c>
      <c r="G578" s="122">
        <v>210.8</v>
      </c>
    </row>
    <row r="579" spans="1:7" s="69" customFormat="1" ht="90">
      <c r="A579" s="88" t="s">
        <v>557</v>
      </c>
      <c r="B579" s="82" t="s">
        <v>518</v>
      </c>
      <c r="C579" s="71" t="s">
        <v>73</v>
      </c>
      <c r="D579" s="82" t="s">
        <v>558</v>
      </c>
      <c r="E579" s="71"/>
      <c r="F579" s="116">
        <f t="shared" ref="F579" si="74">F580+F581</f>
        <v>44786.799999999996</v>
      </c>
      <c r="G579" s="122">
        <f>G580+G581</f>
        <v>44641.5</v>
      </c>
    </row>
    <row r="580" spans="1:7" s="69" customFormat="1" ht="30">
      <c r="A580" s="78" t="s">
        <v>149</v>
      </c>
      <c r="B580" s="82" t="s">
        <v>518</v>
      </c>
      <c r="C580" s="71" t="s">
        <v>73</v>
      </c>
      <c r="D580" s="82" t="s">
        <v>558</v>
      </c>
      <c r="E580" s="71">
        <v>200</v>
      </c>
      <c r="F580" s="119">
        <v>4266.1000000000004</v>
      </c>
      <c r="G580" s="122">
        <v>4185.2</v>
      </c>
    </row>
    <row r="581" spans="1:7" s="69" customFormat="1">
      <c r="A581" s="78" t="s">
        <v>155</v>
      </c>
      <c r="B581" s="82" t="s">
        <v>518</v>
      </c>
      <c r="C581" s="71" t="s">
        <v>73</v>
      </c>
      <c r="D581" s="82" t="s">
        <v>558</v>
      </c>
      <c r="E581" s="71">
        <v>300</v>
      </c>
      <c r="F581" s="115">
        <v>40520.699999999997</v>
      </c>
      <c r="G581" s="122">
        <v>40456.300000000003</v>
      </c>
    </row>
    <row r="582" spans="1:7" s="69" customFormat="1" ht="75">
      <c r="A582" s="88" t="s">
        <v>559</v>
      </c>
      <c r="B582" s="82" t="s">
        <v>518</v>
      </c>
      <c r="C582" s="71" t="s">
        <v>73</v>
      </c>
      <c r="D582" s="82" t="s">
        <v>560</v>
      </c>
      <c r="E582" s="71"/>
      <c r="F582" s="115">
        <v>4088.6</v>
      </c>
      <c r="G582" s="122">
        <f>G583+G584</f>
        <v>4054.6</v>
      </c>
    </row>
    <row r="583" spans="1:7" s="69" customFormat="1" ht="30">
      <c r="A583" s="78" t="s">
        <v>149</v>
      </c>
      <c r="B583" s="82" t="s">
        <v>518</v>
      </c>
      <c r="C583" s="71" t="s">
        <v>73</v>
      </c>
      <c r="D583" s="82" t="s">
        <v>560</v>
      </c>
      <c r="E583" s="71">
        <v>200</v>
      </c>
      <c r="F583" s="115">
        <v>20.399999999999999</v>
      </c>
      <c r="G583" s="122">
        <v>18.600000000000001</v>
      </c>
    </row>
    <row r="584" spans="1:7" s="69" customFormat="1">
      <c r="A584" s="78" t="s">
        <v>155</v>
      </c>
      <c r="B584" s="82" t="s">
        <v>518</v>
      </c>
      <c r="C584" s="71" t="s">
        <v>73</v>
      </c>
      <c r="D584" s="82" t="s">
        <v>560</v>
      </c>
      <c r="E584" s="71">
        <v>300</v>
      </c>
      <c r="F584" s="115">
        <v>4068.2</v>
      </c>
      <c r="G584" s="122">
        <v>4036</v>
      </c>
    </row>
    <row r="585" spans="1:7" s="69" customFormat="1" ht="15.75">
      <c r="A585" s="78"/>
      <c r="B585" s="106"/>
      <c r="C585" s="106"/>
      <c r="D585" s="106"/>
      <c r="E585" s="106"/>
      <c r="F585" s="115"/>
      <c r="G585" s="122"/>
    </row>
    <row r="586" spans="1:7" s="69" customFormat="1">
      <c r="A586" s="80" t="s">
        <v>561</v>
      </c>
      <c r="B586" s="81" t="s">
        <v>562</v>
      </c>
      <c r="C586" s="71" t="s">
        <v>159</v>
      </c>
      <c r="D586" s="81"/>
      <c r="E586" s="71"/>
      <c r="F586" s="117">
        <v>218503.69999999998</v>
      </c>
      <c r="G586" s="123">
        <f>G587+G593</f>
        <v>218471.3</v>
      </c>
    </row>
    <row r="587" spans="1:7" s="69" customFormat="1">
      <c r="A587" s="78" t="s">
        <v>48</v>
      </c>
      <c r="B587" s="82" t="s">
        <v>562</v>
      </c>
      <c r="C587" s="71" t="s">
        <v>47</v>
      </c>
      <c r="D587" s="82"/>
      <c r="E587" s="82"/>
      <c r="F587" s="115">
        <v>56850.899999999994</v>
      </c>
      <c r="G587" s="122">
        <f t="shared" ref="G587:G590" si="75">G588</f>
        <v>56835.4</v>
      </c>
    </row>
    <row r="588" spans="1:7" s="69" customFormat="1">
      <c r="A588" s="78" t="s">
        <v>52</v>
      </c>
      <c r="B588" s="82" t="s">
        <v>562</v>
      </c>
      <c r="C588" s="71" t="s">
        <v>51</v>
      </c>
      <c r="D588" s="82"/>
      <c r="E588" s="82"/>
      <c r="F588" s="115">
        <v>56850.899999999994</v>
      </c>
      <c r="G588" s="122">
        <f t="shared" si="75"/>
        <v>56835.4</v>
      </c>
    </row>
    <row r="589" spans="1:7" s="69" customFormat="1" ht="30">
      <c r="A589" s="83" t="s">
        <v>563</v>
      </c>
      <c r="B589" s="82" t="s">
        <v>562</v>
      </c>
      <c r="C589" s="71" t="s">
        <v>51</v>
      </c>
      <c r="D589" s="82" t="s">
        <v>564</v>
      </c>
      <c r="E589" s="82"/>
      <c r="F589" s="115">
        <v>56850.899999999994</v>
      </c>
      <c r="G589" s="122">
        <f t="shared" si="75"/>
        <v>56835.4</v>
      </c>
    </row>
    <row r="590" spans="1:7" s="69" customFormat="1" ht="30">
      <c r="A590" s="78" t="s">
        <v>565</v>
      </c>
      <c r="B590" s="82" t="s">
        <v>562</v>
      </c>
      <c r="C590" s="71" t="s">
        <v>51</v>
      </c>
      <c r="D590" s="82" t="s">
        <v>566</v>
      </c>
      <c r="E590" s="82"/>
      <c r="F590" s="115">
        <v>56850.899999999994</v>
      </c>
      <c r="G590" s="122">
        <f t="shared" si="75"/>
        <v>56835.4</v>
      </c>
    </row>
    <row r="591" spans="1:7" s="69" customFormat="1" ht="30">
      <c r="A591" s="83" t="s">
        <v>189</v>
      </c>
      <c r="B591" s="82" t="s">
        <v>562</v>
      </c>
      <c r="C591" s="71" t="s">
        <v>51</v>
      </c>
      <c r="D591" s="82" t="s">
        <v>567</v>
      </c>
      <c r="E591" s="82"/>
      <c r="F591" s="115">
        <v>56850.899999999994</v>
      </c>
      <c r="G591" s="122">
        <f>G592</f>
        <v>56835.4</v>
      </c>
    </row>
    <row r="592" spans="1:7" s="69" customFormat="1" ht="30">
      <c r="A592" s="78" t="s">
        <v>199</v>
      </c>
      <c r="B592" s="82" t="s">
        <v>562</v>
      </c>
      <c r="C592" s="71" t="s">
        <v>51</v>
      </c>
      <c r="D592" s="82" t="s">
        <v>567</v>
      </c>
      <c r="E592" s="82" t="s">
        <v>523</v>
      </c>
      <c r="F592" s="115">
        <v>56850.899999999994</v>
      </c>
      <c r="G592" s="122">
        <v>56835.4</v>
      </c>
    </row>
    <row r="593" spans="1:7" s="69" customFormat="1">
      <c r="A593" s="78" t="s">
        <v>568</v>
      </c>
      <c r="B593" s="82" t="s">
        <v>562</v>
      </c>
      <c r="C593" s="71" t="s">
        <v>57</v>
      </c>
      <c r="D593" s="79"/>
      <c r="E593" s="71"/>
      <c r="F593" s="115">
        <v>161652.79999999999</v>
      </c>
      <c r="G593" s="122">
        <f>G594+G604</f>
        <v>161635.9</v>
      </c>
    </row>
    <row r="594" spans="1:7" s="69" customFormat="1">
      <c r="A594" s="78" t="s">
        <v>60</v>
      </c>
      <c r="B594" s="82" t="s">
        <v>562</v>
      </c>
      <c r="C594" s="71" t="s">
        <v>59</v>
      </c>
      <c r="D594" s="82"/>
      <c r="E594" s="71"/>
      <c r="F594" s="115">
        <v>140011.6</v>
      </c>
      <c r="G594" s="122">
        <f>G595</f>
        <v>139996.6</v>
      </c>
    </row>
    <row r="595" spans="1:7" s="69" customFormat="1" ht="30">
      <c r="A595" s="83" t="s">
        <v>563</v>
      </c>
      <c r="B595" s="82" t="s">
        <v>562</v>
      </c>
      <c r="C595" s="71" t="s">
        <v>59</v>
      </c>
      <c r="D595" s="105" t="s">
        <v>564</v>
      </c>
      <c r="E595" s="71"/>
      <c r="F595" s="115">
        <v>140011.6</v>
      </c>
      <c r="G595" s="122">
        <f>G596+G601</f>
        <v>139996.6</v>
      </c>
    </row>
    <row r="596" spans="1:7" s="69" customFormat="1">
      <c r="A596" s="78" t="s">
        <v>569</v>
      </c>
      <c r="B596" s="82" t="s">
        <v>562</v>
      </c>
      <c r="C596" s="71" t="s">
        <v>59</v>
      </c>
      <c r="D596" s="105" t="s">
        <v>570</v>
      </c>
      <c r="E596" s="71"/>
      <c r="F596" s="115">
        <v>28337.1</v>
      </c>
      <c r="G596" s="122">
        <f>G597+G599</f>
        <v>28329.599999999999</v>
      </c>
    </row>
    <row r="597" spans="1:7" s="69" customFormat="1" ht="30">
      <c r="A597" s="83" t="s">
        <v>189</v>
      </c>
      <c r="B597" s="82" t="s">
        <v>562</v>
      </c>
      <c r="C597" s="71" t="s">
        <v>59</v>
      </c>
      <c r="D597" s="105" t="s">
        <v>571</v>
      </c>
      <c r="E597" s="71"/>
      <c r="F597" s="115">
        <v>28296.1</v>
      </c>
      <c r="G597" s="122">
        <f>G598</f>
        <v>28288.6</v>
      </c>
    </row>
    <row r="598" spans="1:7" s="69" customFormat="1" ht="30">
      <c r="A598" s="78" t="s">
        <v>199</v>
      </c>
      <c r="B598" s="82" t="s">
        <v>562</v>
      </c>
      <c r="C598" s="71" t="s">
        <v>59</v>
      </c>
      <c r="D598" s="105" t="s">
        <v>571</v>
      </c>
      <c r="E598" s="71">
        <v>600</v>
      </c>
      <c r="F598" s="115">
        <v>28296.1</v>
      </c>
      <c r="G598" s="122">
        <v>28288.6</v>
      </c>
    </row>
    <row r="599" spans="1:7" s="69" customFormat="1" ht="90">
      <c r="A599" s="107" t="s">
        <v>572</v>
      </c>
      <c r="B599" s="108" t="s">
        <v>562</v>
      </c>
      <c r="C599" s="108" t="s">
        <v>59</v>
      </c>
      <c r="D599" s="108" t="s">
        <v>573</v>
      </c>
      <c r="E599" s="108"/>
      <c r="F599" s="115">
        <v>41</v>
      </c>
      <c r="G599" s="122">
        <f>G600</f>
        <v>41</v>
      </c>
    </row>
    <row r="600" spans="1:7" s="69" customFormat="1" ht="30">
      <c r="A600" s="78" t="s">
        <v>199</v>
      </c>
      <c r="B600" s="108" t="s">
        <v>562</v>
      </c>
      <c r="C600" s="108" t="s">
        <v>59</v>
      </c>
      <c r="D600" s="108" t="s">
        <v>573</v>
      </c>
      <c r="E600" s="108" t="s">
        <v>523</v>
      </c>
      <c r="F600" s="115">
        <v>41</v>
      </c>
      <c r="G600" s="122">
        <v>41</v>
      </c>
    </row>
    <row r="601" spans="1:7" s="69" customFormat="1" ht="30">
      <c r="A601" s="78" t="s">
        <v>574</v>
      </c>
      <c r="B601" s="82" t="s">
        <v>562</v>
      </c>
      <c r="C601" s="71" t="s">
        <v>59</v>
      </c>
      <c r="D601" s="82" t="s">
        <v>575</v>
      </c>
      <c r="E601" s="82"/>
      <c r="F601" s="115">
        <v>111674.5</v>
      </c>
      <c r="G601" s="122">
        <f>G602</f>
        <v>111667</v>
      </c>
    </row>
    <row r="602" spans="1:7" s="69" customFormat="1" ht="30">
      <c r="A602" s="83" t="s">
        <v>189</v>
      </c>
      <c r="B602" s="82" t="s">
        <v>562</v>
      </c>
      <c r="C602" s="71" t="s">
        <v>59</v>
      </c>
      <c r="D602" s="82" t="s">
        <v>576</v>
      </c>
      <c r="E602" s="82"/>
      <c r="F602" s="115">
        <v>111674.5</v>
      </c>
      <c r="G602" s="122">
        <f>G603</f>
        <v>111667</v>
      </c>
    </row>
    <row r="603" spans="1:7" s="69" customFormat="1" ht="30">
      <c r="A603" s="78" t="s">
        <v>199</v>
      </c>
      <c r="B603" s="82" t="s">
        <v>562</v>
      </c>
      <c r="C603" s="71" t="s">
        <v>59</v>
      </c>
      <c r="D603" s="82" t="s">
        <v>576</v>
      </c>
      <c r="E603" s="71">
        <v>600</v>
      </c>
      <c r="F603" s="115">
        <v>111674.5</v>
      </c>
      <c r="G603" s="122">
        <v>111667</v>
      </c>
    </row>
    <row r="604" spans="1:7" s="69" customFormat="1">
      <c r="A604" s="78" t="s">
        <v>62</v>
      </c>
      <c r="B604" s="82" t="s">
        <v>562</v>
      </c>
      <c r="C604" s="71" t="s">
        <v>61</v>
      </c>
      <c r="D604" s="82"/>
      <c r="E604" s="82"/>
      <c r="F604" s="115">
        <v>21641.199999999997</v>
      </c>
      <c r="G604" s="122">
        <f>G605</f>
        <v>21639.3</v>
      </c>
    </row>
    <row r="605" spans="1:7" s="69" customFormat="1" ht="30">
      <c r="A605" s="83" t="s">
        <v>563</v>
      </c>
      <c r="B605" s="82" t="s">
        <v>562</v>
      </c>
      <c r="C605" s="71" t="s">
        <v>61</v>
      </c>
      <c r="D605" s="82" t="s">
        <v>564</v>
      </c>
      <c r="E605" s="82"/>
      <c r="F605" s="115">
        <v>21641.199999999997</v>
      </c>
      <c r="G605" s="122">
        <f>G606+G609</f>
        <v>21639.3</v>
      </c>
    </row>
    <row r="606" spans="1:7" s="69" customFormat="1">
      <c r="A606" s="88" t="s">
        <v>577</v>
      </c>
      <c r="B606" s="87" t="s">
        <v>562</v>
      </c>
      <c r="C606" s="87" t="s">
        <v>61</v>
      </c>
      <c r="D606" s="87" t="s">
        <v>578</v>
      </c>
      <c r="E606" s="82"/>
      <c r="F606" s="115">
        <v>418.3</v>
      </c>
      <c r="G606" s="122">
        <f>G607</f>
        <v>418.3</v>
      </c>
    </row>
    <row r="607" spans="1:7" s="69" customFormat="1">
      <c r="A607" s="78" t="s">
        <v>579</v>
      </c>
      <c r="B607" s="87" t="s">
        <v>562</v>
      </c>
      <c r="C607" s="87" t="s">
        <v>61</v>
      </c>
      <c r="D607" s="87" t="s">
        <v>580</v>
      </c>
      <c r="E607" s="87"/>
      <c r="F607" s="115">
        <v>418.3</v>
      </c>
      <c r="G607" s="122">
        <f>G608</f>
        <v>418.3</v>
      </c>
    </row>
    <row r="608" spans="1:7" s="69" customFormat="1" ht="30">
      <c r="A608" s="78" t="s">
        <v>149</v>
      </c>
      <c r="B608" s="87" t="s">
        <v>562</v>
      </c>
      <c r="C608" s="87" t="s">
        <v>61</v>
      </c>
      <c r="D608" s="87" t="s">
        <v>580</v>
      </c>
      <c r="E608" s="82" t="s">
        <v>177</v>
      </c>
      <c r="F608" s="115">
        <v>418.3</v>
      </c>
      <c r="G608" s="122">
        <v>418.3</v>
      </c>
    </row>
    <row r="609" spans="1:7" s="69" customFormat="1" ht="45">
      <c r="A609" s="78" t="s">
        <v>581</v>
      </c>
      <c r="B609" s="82" t="s">
        <v>562</v>
      </c>
      <c r="C609" s="71" t="s">
        <v>61</v>
      </c>
      <c r="D609" s="82" t="s">
        <v>582</v>
      </c>
      <c r="E609" s="82"/>
      <c r="F609" s="115">
        <v>21222.899999999998</v>
      </c>
      <c r="G609" s="122">
        <f>G610+G614+G616</f>
        <v>21221</v>
      </c>
    </row>
    <row r="610" spans="1:7" s="69" customFormat="1" ht="30">
      <c r="A610" s="84" t="s">
        <v>167</v>
      </c>
      <c r="B610" s="82" t="s">
        <v>562</v>
      </c>
      <c r="C610" s="71" t="s">
        <v>61</v>
      </c>
      <c r="D610" s="82" t="s">
        <v>583</v>
      </c>
      <c r="E610" s="82"/>
      <c r="F610" s="115">
        <v>6010.5999999999995</v>
      </c>
      <c r="G610" s="122">
        <f>G611+G612+G613</f>
        <v>6008.6999999999989</v>
      </c>
    </row>
    <row r="611" spans="1:7" s="69" customFormat="1" ht="60">
      <c r="A611" s="78" t="s">
        <v>142</v>
      </c>
      <c r="B611" s="82" t="s">
        <v>562</v>
      </c>
      <c r="C611" s="71" t="s">
        <v>61</v>
      </c>
      <c r="D611" s="82" t="s">
        <v>583</v>
      </c>
      <c r="E611" s="82" t="s">
        <v>176</v>
      </c>
      <c r="F611" s="115">
        <v>5566.7</v>
      </c>
      <c r="G611" s="122">
        <v>5565.4</v>
      </c>
    </row>
    <row r="612" spans="1:7" s="69" customFormat="1" ht="30">
      <c r="A612" s="78" t="s">
        <v>149</v>
      </c>
      <c r="B612" s="82" t="s">
        <v>562</v>
      </c>
      <c r="C612" s="71" t="s">
        <v>61</v>
      </c>
      <c r="D612" s="82" t="s">
        <v>583</v>
      </c>
      <c r="E612" s="82" t="s">
        <v>177</v>
      </c>
      <c r="F612" s="115">
        <v>441.59999999999997</v>
      </c>
      <c r="G612" s="122">
        <v>441.4</v>
      </c>
    </row>
    <row r="613" spans="1:7" s="69" customFormat="1">
      <c r="A613" s="83" t="s">
        <v>150</v>
      </c>
      <c r="B613" s="82" t="s">
        <v>562</v>
      </c>
      <c r="C613" s="71" t="s">
        <v>61</v>
      </c>
      <c r="D613" s="82" t="s">
        <v>583</v>
      </c>
      <c r="E613" s="82" t="s">
        <v>219</v>
      </c>
      <c r="F613" s="115">
        <v>2.2999999999999998</v>
      </c>
      <c r="G613" s="122">
        <v>1.9</v>
      </c>
    </row>
    <row r="614" spans="1:7" s="69" customFormat="1" ht="30">
      <c r="A614" s="83" t="s">
        <v>189</v>
      </c>
      <c r="B614" s="82" t="s">
        <v>562</v>
      </c>
      <c r="C614" s="71" t="s">
        <v>61</v>
      </c>
      <c r="D614" s="82" t="s">
        <v>584</v>
      </c>
      <c r="E614" s="82"/>
      <c r="F614" s="115">
        <v>11996.3</v>
      </c>
      <c r="G614" s="122">
        <f>G615</f>
        <v>11996.3</v>
      </c>
    </row>
    <row r="615" spans="1:7" s="69" customFormat="1" ht="30">
      <c r="A615" s="78" t="s">
        <v>199</v>
      </c>
      <c r="B615" s="82" t="s">
        <v>562</v>
      </c>
      <c r="C615" s="71" t="s">
        <v>61</v>
      </c>
      <c r="D615" s="82" t="s">
        <v>584</v>
      </c>
      <c r="E615" s="82" t="s">
        <v>523</v>
      </c>
      <c r="F615" s="115">
        <v>11996.3</v>
      </c>
      <c r="G615" s="122">
        <v>11996.3</v>
      </c>
    </row>
    <row r="616" spans="1:7" s="69" customFormat="1" ht="30">
      <c r="A616" s="83" t="s">
        <v>585</v>
      </c>
      <c r="B616" s="82" t="s">
        <v>562</v>
      </c>
      <c r="C616" s="71" t="s">
        <v>61</v>
      </c>
      <c r="D616" s="82" t="s">
        <v>586</v>
      </c>
      <c r="E616" s="71"/>
      <c r="F616" s="115">
        <v>3216</v>
      </c>
      <c r="G616" s="122">
        <f>G617+G618</f>
        <v>3216</v>
      </c>
    </row>
    <row r="617" spans="1:7" s="69" customFormat="1">
      <c r="A617" s="78" t="s">
        <v>155</v>
      </c>
      <c r="B617" s="82" t="s">
        <v>562</v>
      </c>
      <c r="C617" s="71" t="s">
        <v>61</v>
      </c>
      <c r="D617" s="82" t="s">
        <v>586</v>
      </c>
      <c r="E617" s="71">
        <v>300</v>
      </c>
      <c r="F617" s="115">
        <v>216</v>
      </c>
      <c r="G617" s="122">
        <v>216</v>
      </c>
    </row>
    <row r="618" spans="1:7" s="69" customFormat="1" ht="30">
      <c r="A618" s="78" t="s">
        <v>199</v>
      </c>
      <c r="B618" s="82" t="s">
        <v>562</v>
      </c>
      <c r="C618" s="71" t="s">
        <v>61</v>
      </c>
      <c r="D618" s="82" t="s">
        <v>586</v>
      </c>
      <c r="E618" s="71">
        <v>600</v>
      </c>
      <c r="F618" s="115">
        <v>3000</v>
      </c>
      <c r="G618" s="122">
        <v>3000</v>
      </c>
    </row>
    <row r="619" spans="1:7" s="69" customFormat="1">
      <c r="A619" s="83"/>
      <c r="B619" s="82"/>
      <c r="C619" s="71" t="s">
        <v>159</v>
      </c>
      <c r="D619" s="82"/>
      <c r="E619" s="71"/>
      <c r="F619" s="115"/>
      <c r="G619" s="122"/>
    </row>
    <row r="620" spans="1:7" s="69" customFormat="1" ht="29.25">
      <c r="A620" s="80" t="s">
        <v>587</v>
      </c>
      <c r="B620" s="81" t="s">
        <v>588</v>
      </c>
      <c r="C620" s="71" t="s">
        <v>159</v>
      </c>
      <c r="D620" s="81"/>
      <c r="E620" s="71"/>
      <c r="F620" s="118">
        <f>SUM(F621+F640+F659+F681)</f>
        <v>622450.89999999991</v>
      </c>
      <c r="G620" s="123">
        <f>SUM(G621+G640+G659+G681)</f>
        <v>139525.70000000001</v>
      </c>
    </row>
    <row r="621" spans="1:7" s="69" customFormat="1">
      <c r="A621" s="78" t="s">
        <v>4</v>
      </c>
      <c r="B621" s="82" t="s">
        <v>588</v>
      </c>
      <c r="C621" s="71" t="s">
        <v>3</v>
      </c>
      <c r="D621" s="82"/>
      <c r="E621" s="71"/>
      <c r="F621" s="116">
        <f>SUM(F622)</f>
        <v>51643.5</v>
      </c>
      <c r="G621" s="122">
        <f>SUM(G622)</f>
        <v>50902.9</v>
      </c>
    </row>
    <row r="622" spans="1:7" s="69" customFormat="1">
      <c r="A622" s="78" t="s">
        <v>16</v>
      </c>
      <c r="B622" s="82" t="s">
        <v>588</v>
      </c>
      <c r="C622" s="71" t="s">
        <v>15</v>
      </c>
      <c r="D622" s="82"/>
      <c r="E622" s="71"/>
      <c r="F622" s="116">
        <f>SUM(F623)+F630+F636</f>
        <v>51643.5</v>
      </c>
      <c r="G622" s="122">
        <f t="shared" ref="G622" si="76">SUM(G623)+G630+G636</f>
        <v>50902.9</v>
      </c>
    </row>
    <row r="623" spans="1:7" s="69" customFormat="1">
      <c r="A623" s="78" t="s">
        <v>138</v>
      </c>
      <c r="B623" s="82" t="s">
        <v>588</v>
      </c>
      <c r="C623" s="71" t="s">
        <v>15</v>
      </c>
      <c r="D623" s="82" t="s">
        <v>139</v>
      </c>
      <c r="E623" s="71"/>
      <c r="F623" s="116">
        <f>SUM(F624+F628)</f>
        <v>33107.599999999999</v>
      </c>
      <c r="G623" s="122">
        <f>SUM(G624+G628)</f>
        <v>32655.599999999999</v>
      </c>
    </row>
    <row r="624" spans="1:7" s="69" customFormat="1" ht="30">
      <c r="A624" s="84" t="s">
        <v>167</v>
      </c>
      <c r="B624" s="82" t="s">
        <v>588</v>
      </c>
      <c r="C624" s="71" t="s">
        <v>15</v>
      </c>
      <c r="D624" s="82" t="s">
        <v>168</v>
      </c>
      <c r="E624" s="71"/>
      <c r="F624" s="116">
        <f>SUM(F625+F626+F627)</f>
        <v>32456.899999999998</v>
      </c>
      <c r="G624" s="122">
        <f>SUM(G625+G626+G627)</f>
        <v>32005</v>
      </c>
    </row>
    <row r="625" spans="1:7" s="69" customFormat="1" ht="60">
      <c r="A625" s="78" t="s">
        <v>142</v>
      </c>
      <c r="B625" s="82" t="s">
        <v>588</v>
      </c>
      <c r="C625" s="71" t="s">
        <v>15</v>
      </c>
      <c r="D625" s="82" t="s">
        <v>168</v>
      </c>
      <c r="E625" s="71">
        <v>100</v>
      </c>
      <c r="F625" s="115">
        <v>28000.799999999999</v>
      </c>
      <c r="G625" s="122">
        <v>27875.8</v>
      </c>
    </row>
    <row r="626" spans="1:7" s="69" customFormat="1" ht="30">
      <c r="A626" s="78" t="s">
        <v>149</v>
      </c>
      <c r="B626" s="82" t="s">
        <v>588</v>
      </c>
      <c r="C626" s="71" t="s">
        <v>15</v>
      </c>
      <c r="D626" s="82" t="s">
        <v>168</v>
      </c>
      <c r="E626" s="71">
        <v>200</v>
      </c>
      <c r="F626" s="115">
        <v>2920.6</v>
      </c>
      <c r="G626" s="122">
        <v>2613.5</v>
      </c>
    </row>
    <row r="627" spans="1:7" s="69" customFormat="1">
      <c r="A627" s="83" t="s">
        <v>150</v>
      </c>
      <c r="B627" s="82" t="s">
        <v>588</v>
      </c>
      <c r="C627" s="71" t="s">
        <v>15</v>
      </c>
      <c r="D627" s="82" t="s">
        <v>168</v>
      </c>
      <c r="E627" s="71">
        <v>800</v>
      </c>
      <c r="F627" s="115">
        <v>1535.5</v>
      </c>
      <c r="G627" s="122">
        <v>1515.7</v>
      </c>
    </row>
    <row r="628" spans="1:7" s="69" customFormat="1">
      <c r="A628" s="78" t="s">
        <v>191</v>
      </c>
      <c r="B628" s="82" t="s">
        <v>588</v>
      </c>
      <c r="C628" s="71" t="s">
        <v>15</v>
      </c>
      <c r="D628" s="82" t="s">
        <v>192</v>
      </c>
      <c r="E628" s="71"/>
      <c r="F628" s="115">
        <v>650.69999999999993</v>
      </c>
      <c r="G628" s="122">
        <f>SUM(G629)</f>
        <v>650.6</v>
      </c>
    </row>
    <row r="629" spans="1:7" s="69" customFormat="1">
      <c r="A629" s="83" t="s">
        <v>150</v>
      </c>
      <c r="B629" s="82" t="s">
        <v>588</v>
      </c>
      <c r="C629" s="71" t="s">
        <v>15</v>
      </c>
      <c r="D629" s="82" t="s">
        <v>192</v>
      </c>
      <c r="E629" s="71">
        <v>800</v>
      </c>
      <c r="F629" s="115">
        <v>650.69999999999993</v>
      </c>
      <c r="G629" s="122">
        <v>650.6</v>
      </c>
    </row>
    <row r="630" spans="1:7" s="69" customFormat="1" ht="30">
      <c r="A630" s="85" t="s">
        <v>589</v>
      </c>
      <c r="B630" s="86" t="s">
        <v>588</v>
      </c>
      <c r="C630" s="86" t="s">
        <v>15</v>
      </c>
      <c r="D630" s="86" t="s">
        <v>590</v>
      </c>
      <c r="E630" s="87"/>
      <c r="F630" s="115">
        <v>18135.899999999998</v>
      </c>
      <c r="G630" s="122">
        <f>SUM(G631)</f>
        <v>17891.5</v>
      </c>
    </row>
    <row r="631" spans="1:7" s="69" customFormat="1" ht="45">
      <c r="A631" s="85" t="s">
        <v>591</v>
      </c>
      <c r="B631" s="86" t="s">
        <v>588</v>
      </c>
      <c r="C631" s="86" t="s">
        <v>15</v>
      </c>
      <c r="D631" s="86" t="s">
        <v>592</v>
      </c>
      <c r="E631" s="87"/>
      <c r="F631" s="115">
        <v>18135.899999999998</v>
      </c>
      <c r="G631" s="122">
        <f>SUM(G632)</f>
        <v>17891.5</v>
      </c>
    </row>
    <row r="632" spans="1:7" s="69" customFormat="1" ht="30">
      <c r="A632" s="88" t="s">
        <v>197</v>
      </c>
      <c r="B632" s="86" t="s">
        <v>588</v>
      </c>
      <c r="C632" s="86" t="s">
        <v>15</v>
      </c>
      <c r="D632" s="86" t="s">
        <v>593</v>
      </c>
      <c r="E632" s="87"/>
      <c r="F632" s="115">
        <v>18135.899999999998</v>
      </c>
      <c r="G632" s="122">
        <f>SUM(G633:G635)</f>
        <v>17891.5</v>
      </c>
    </row>
    <row r="633" spans="1:7" s="69" customFormat="1" ht="60">
      <c r="A633" s="88" t="s">
        <v>142</v>
      </c>
      <c r="B633" s="86" t="s">
        <v>588</v>
      </c>
      <c r="C633" s="86" t="s">
        <v>15</v>
      </c>
      <c r="D633" s="86" t="s">
        <v>593</v>
      </c>
      <c r="E633" s="87">
        <v>100</v>
      </c>
      <c r="F633" s="115">
        <v>16722</v>
      </c>
      <c r="G633" s="122">
        <v>16544.5</v>
      </c>
    </row>
    <row r="634" spans="1:7" s="69" customFormat="1" ht="30">
      <c r="A634" s="88" t="s">
        <v>149</v>
      </c>
      <c r="B634" s="86" t="s">
        <v>588</v>
      </c>
      <c r="C634" s="86" t="s">
        <v>15</v>
      </c>
      <c r="D634" s="86" t="s">
        <v>593</v>
      </c>
      <c r="E634" s="87">
        <v>200</v>
      </c>
      <c r="F634" s="115">
        <v>1317.8999999999999</v>
      </c>
      <c r="G634" s="125">
        <v>1293</v>
      </c>
    </row>
    <row r="635" spans="1:7" s="69" customFormat="1">
      <c r="A635" s="83" t="s">
        <v>150</v>
      </c>
      <c r="B635" s="86" t="s">
        <v>588</v>
      </c>
      <c r="C635" s="86" t="s">
        <v>15</v>
      </c>
      <c r="D635" s="86" t="s">
        <v>593</v>
      </c>
      <c r="E635" s="87">
        <v>800</v>
      </c>
      <c r="F635" s="115">
        <v>96</v>
      </c>
      <c r="G635" s="125">
        <v>54</v>
      </c>
    </row>
    <row r="636" spans="1:7" s="69" customFormat="1" ht="60">
      <c r="A636" s="85" t="s">
        <v>460</v>
      </c>
      <c r="B636" s="86" t="s">
        <v>588</v>
      </c>
      <c r="C636" s="86" t="s">
        <v>15</v>
      </c>
      <c r="D636" s="86" t="s">
        <v>310</v>
      </c>
      <c r="E636" s="87"/>
      <c r="F636" s="115">
        <v>400.00000000000011</v>
      </c>
      <c r="G636" s="122">
        <f>SUM(G637)</f>
        <v>355.8</v>
      </c>
    </row>
    <row r="637" spans="1:7" s="69" customFormat="1" ht="30">
      <c r="A637" s="83" t="s">
        <v>594</v>
      </c>
      <c r="B637" s="86" t="s">
        <v>588</v>
      </c>
      <c r="C637" s="86" t="s">
        <v>15</v>
      </c>
      <c r="D637" s="86" t="s">
        <v>595</v>
      </c>
      <c r="E637" s="87"/>
      <c r="F637" s="115">
        <v>400.00000000000011</v>
      </c>
      <c r="G637" s="122">
        <f>SUM(G638)</f>
        <v>355.8</v>
      </c>
    </row>
    <row r="638" spans="1:7" s="69" customFormat="1" ht="30">
      <c r="A638" s="83" t="s">
        <v>596</v>
      </c>
      <c r="B638" s="86" t="s">
        <v>588</v>
      </c>
      <c r="C638" s="86" t="s">
        <v>15</v>
      </c>
      <c r="D638" s="86" t="s">
        <v>597</v>
      </c>
      <c r="E638" s="87"/>
      <c r="F638" s="115">
        <v>400.00000000000011</v>
      </c>
      <c r="G638" s="122">
        <f>SUM(G639)</f>
        <v>355.8</v>
      </c>
    </row>
    <row r="639" spans="1:7" s="69" customFormat="1" ht="30">
      <c r="A639" s="88" t="s">
        <v>149</v>
      </c>
      <c r="B639" s="86" t="s">
        <v>588</v>
      </c>
      <c r="C639" s="86" t="s">
        <v>15</v>
      </c>
      <c r="D639" s="86" t="s">
        <v>597</v>
      </c>
      <c r="E639" s="87">
        <v>200</v>
      </c>
      <c r="F639" s="115">
        <v>400.00000000000011</v>
      </c>
      <c r="G639" s="122">
        <v>355.8</v>
      </c>
    </row>
    <row r="640" spans="1:7" s="69" customFormat="1">
      <c r="A640" s="85" t="s">
        <v>301</v>
      </c>
      <c r="B640" s="86" t="s">
        <v>588</v>
      </c>
      <c r="C640" s="86" t="s">
        <v>37</v>
      </c>
      <c r="D640" s="86"/>
      <c r="E640" s="87"/>
      <c r="F640" s="116">
        <f t="shared" ref="F640" si="77">SUM(F641)</f>
        <v>514330.6</v>
      </c>
      <c r="G640" s="122">
        <f>SUM(G641)</f>
        <v>33410.800000000003</v>
      </c>
    </row>
    <row r="641" spans="1:7" s="69" customFormat="1">
      <c r="A641" s="85" t="s">
        <v>302</v>
      </c>
      <c r="B641" s="86" t="s">
        <v>588</v>
      </c>
      <c r="C641" s="86" t="s">
        <v>39</v>
      </c>
      <c r="D641" s="86"/>
      <c r="E641" s="87"/>
      <c r="F641" s="116">
        <f t="shared" ref="F641" si="78">SUM(F642+F648+F652+F656)</f>
        <v>514330.6</v>
      </c>
      <c r="G641" s="122">
        <f>SUM(G642+G648+G652+G656)</f>
        <v>33410.800000000003</v>
      </c>
    </row>
    <row r="642" spans="1:7" s="69" customFormat="1">
      <c r="A642" s="85" t="s">
        <v>138</v>
      </c>
      <c r="B642" s="86" t="s">
        <v>588</v>
      </c>
      <c r="C642" s="86" t="s">
        <v>39</v>
      </c>
      <c r="D642" s="86" t="s">
        <v>139</v>
      </c>
      <c r="E642" s="87"/>
      <c r="F642" s="116">
        <f t="shared" ref="F642" si="79">SUM(F643+F645)</f>
        <v>502714.8</v>
      </c>
      <c r="G642" s="122">
        <f>SUM(G643+G645)</f>
        <v>21965.3</v>
      </c>
    </row>
    <row r="643" spans="1:7" s="69" customFormat="1" ht="30">
      <c r="A643" s="85" t="s">
        <v>598</v>
      </c>
      <c r="B643" s="86" t="s">
        <v>588</v>
      </c>
      <c r="C643" s="86" t="s">
        <v>39</v>
      </c>
      <c r="D643" s="86" t="s">
        <v>599</v>
      </c>
      <c r="E643" s="87"/>
      <c r="F643" s="115">
        <v>3077.2</v>
      </c>
      <c r="G643" s="122">
        <f>SUM(G644)</f>
        <v>3077.2</v>
      </c>
    </row>
    <row r="644" spans="1:7" s="69" customFormat="1" ht="30">
      <c r="A644" s="88" t="s">
        <v>214</v>
      </c>
      <c r="B644" s="86" t="s">
        <v>588</v>
      </c>
      <c r="C644" s="86" t="s">
        <v>39</v>
      </c>
      <c r="D644" s="86" t="s">
        <v>599</v>
      </c>
      <c r="E644" s="87">
        <v>400</v>
      </c>
      <c r="F644" s="115">
        <v>3077.2</v>
      </c>
      <c r="G644" s="122">
        <v>3077.2</v>
      </c>
    </row>
    <row r="645" spans="1:7" s="69" customFormat="1" ht="45">
      <c r="A645" s="78" t="s">
        <v>182</v>
      </c>
      <c r="B645" s="86" t="s">
        <v>588</v>
      </c>
      <c r="C645" s="86" t="s">
        <v>39</v>
      </c>
      <c r="D645" s="86" t="s">
        <v>183</v>
      </c>
      <c r="E645" s="87"/>
      <c r="F645" s="116">
        <f t="shared" ref="F645:F646" si="80">SUM(F646)</f>
        <v>499637.6</v>
      </c>
      <c r="G645" s="122">
        <f>SUM(G646)</f>
        <v>18888.099999999999</v>
      </c>
    </row>
    <row r="646" spans="1:7" s="69" customFormat="1" ht="105">
      <c r="A646" s="89" t="s">
        <v>305</v>
      </c>
      <c r="B646" s="86" t="s">
        <v>588</v>
      </c>
      <c r="C646" s="86" t="s">
        <v>39</v>
      </c>
      <c r="D646" s="86" t="s">
        <v>600</v>
      </c>
      <c r="E646" s="87"/>
      <c r="F646" s="116">
        <f t="shared" si="80"/>
        <v>499637.6</v>
      </c>
      <c r="G646" s="122">
        <f>SUM(G647)</f>
        <v>18888.099999999999</v>
      </c>
    </row>
    <row r="647" spans="1:7" s="69" customFormat="1" ht="30">
      <c r="A647" s="88" t="s">
        <v>214</v>
      </c>
      <c r="B647" s="86" t="s">
        <v>588</v>
      </c>
      <c r="C647" s="86" t="s">
        <v>39</v>
      </c>
      <c r="D647" s="86" t="s">
        <v>600</v>
      </c>
      <c r="E647" s="87">
        <v>400</v>
      </c>
      <c r="F647" s="115">
        <v>499637.6</v>
      </c>
      <c r="G647" s="122">
        <v>18888.099999999999</v>
      </c>
    </row>
    <row r="648" spans="1:7" s="69" customFormat="1" ht="30">
      <c r="A648" s="85" t="s">
        <v>589</v>
      </c>
      <c r="B648" s="86" t="s">
        <v>588</v>
      </c>
      <c r="C648" s="86" t="s">
        <v>39</v>
      </c>
      <c r="D648" s="86" t="s">
        <v>590</v>
      </c>
      <c r="E648" s="87"/>
      <c r="F648" s="115">
        <v>899.59999999999968</v>
      </c>
      <c r="G648" s="122">
        <f>SUM(G649)</f>
        <v>729.3</v>
      </c>
    </row>
    <row r="649" spans="1:7" s="69" customFormat="1" ht="45">
      <c r="A649" s="85" t="s">
        <v>591</v>
      </c>
      <c r="B649" s="86" t="s">
        <v>588</v>
      </c>
      <c r="C649" s="86" t="s">
        <v>39</v>
      </c>
      <c r="D649" s="86" t="s">
        <v>592</v>
      </c>
      <c r="E649" s="87"/>
      <c r="F649" s="115">
        <v>899.6</v>
      </c>
      <c r="G649" s="122">
        <f>SUM(G650)</f>
        <v>729.3</v>
      </c>
    </row>
    <row r="650" spans="1:7" s="69" customFormat="1">
      <c r="A650" s="85" t="s">
        <v>601</v>
      </c>
      <c r="B650" s="86" t="s">
        <v>588</v>
      </c>
      <c r="C650" s="86" t="s">
        <v>39</v>
      </c>
      <c r="D650" s="86" t="s">
        <v>602</v>
      </c>
      <c r="E650" s="87"/>
      <c r="F650" s="115">
        <v>899.6</v>
      </c>
      <c r="G650" s="122">
        <f>SUM(G651)</f>
        <v>729.3</v>
      </c>
    </row>
    <row r="651" spans="1:7" s="69" customFormat="1" ht="30">
      <c r="A651" s="88" t="s">
        <v>149</v>
      </c>
      <c r="B651" s="86" t="s">
        <v>588</v>
      </c>
      <c r="C651" s="86" t="s">
        <v>39</v>
      </c>
      <c r="D651" s="86" t="s">
        <v>602</v>
      </c>
      <c r="E651" s="87">
        <v>200</v>
      </c>
      <c r="F651" s="115">
        <v>899.6</v>
      </c>
      <c r="G651" s="122">
        <v>729.3</v>
      </c>
    </row>
    <row r="652" spans="1:7" s="69" customFormat="1" ht="60">
      <c r="A652" s="85" t="s">
        <v>460</v>
      </c>
      <c r="B652" s="86" t="s">
        <v>588</v>
      </c>
      <c r="C652" s="86" t="s">
        <v>39</v>
      </c>
      <c r="D652" s="86" t="s">
        <v>310</v>
      </c>
      <c r="E652" s="87"/>
      <c r="F652" s="115">
        <v>7249.7</v>
      </c>
      <c r="G652" s="122">
        <f>SUM(G653)</f>
        <v>7249.7</v>
      </c>
    </row>
    <row r="653" spans="1:7" s="69" customFormat="1" ht="30">
      <c r="A653" s="88" t="s">
        <v>315</v>
      </c>
      <c r="B653" s="86" t="s">
        <v>588</v>
      </c>
      <c r="C653" s="86" t="s">
        <v>39</v>
      </c>
      <c r="D653" s="86" t="s">
        <v>316</v>
      </c>
      <c r="E653" s="87"/>
      <c r="F653" s="115">
        <v>7249.7</v>
      </c>
      <c r="G653" s="122">
        <f>SUM(G654)</f>
        <v>7249.7</v>
      </c>
    </row>
    <row r="654" spans="1:7" s="69" customFormat="1" ht="30">
      <c r="A654" s="88" t="s">
        <v>603</v>
      </c>
      <c r="B654" s="86" t="s">
        <v>588</v>
      </c>
      <c r="C654" s="86" t="s">
        <v>39</v>
      </c>
      <c r="D654" s="86" t="s">
        <v>318</v>
      </c>
      <c r="E654" s="87"/>
      <c r="F654" s="115">
        <v>7249.7</v>
      </c>
      <c r="G654" s="122">
        <f>SUM(G655)</f>
        <v>7249.7</v>
      </c>
    </row>
    <row r="655" spans="1:7" s="69" customFormat="1" ht="30">
      <c r="A655" s="88" t="s">
        <v>149</v>
      </c>
      <c r="B655" s="86" t="s">
        <v>588</v>
      </c>
      <c r="C655" s="86" t="s">
        <v>39</v>
      </c>
      <c r="D655" s="86" t="s">
        <v>318</v>
      </c>
      <c r="E655" s="87">
        <v>200</v>
      </c>
      <c r="F655" s="115">
        <v>7249.7</v>
      </c>
      <c r="G655" s="122">
        <v>7249.7</v>
      </c>
    </row>
    <row r="656" spans="1:7" s="69" customFormat="1" ht="60">
      <c r="A656" s="88" t="s">
        <v>319</v>
      </c>
      <c r="B656" s="86" t="s">
        <v>588</v>
      </c>
      <c r="C656" s="86" t="s">
        <v>39</v>
      </c>
      <c r="D656" s="86" t="s">
        <v>320</v>
      </c>
      <c r="E656" s="87"/>
      <c r="F656" s="115">
        <v>3466.5</v>
      </c>
      <c r="G656" s="122">
        <f>SUM(G657)</f>
        <v>3466.5</v>
      </c>
    </row>
    <row r="657" spans="1:7" s="69" customFormat="1" ht="30">
      <c r="A657" s="85" t="s">
        <v>604</v>
      </c>
      <c r="B657" s="86" t="s">
        <v>588</v>
      </c>
      <c r="C657" s="86" t="s">
        <v>39</v>
      </c>
      <c r="D657" s="86" t="s">
        <v>605</v>
      </c>
      <c r="E657" s="87"/>
      <c r="F657" s="115">
        <v>3466.5</v>
      </c>
      <c r="G657" s="122">
        <f>SUM(G658)</f>
        <v>3466.5</v>
      </c>
    </row>
    <row r="658" spans="1:7" s="69" customFormat="1" ht="30">
      <c r="A658" s="88" t="s">
        <v>214</v>
      </c>
      <c r="B658" s="86" t="s">
        <v>588</v>
      </c>
      <c r="C658" s="86" t="s">
        <v>39</v>
      </c>
      <c r="D658" s="86" t="s">
        <v>605</v>
      </c>
      <c r="E658" s="87">
        <v>400</v>
      </c>
      <c r="F658" s="115">
        <v>3466.5</v>
      </c>
      <c r="G658" s="122">
        <v>3466.5</v>
      </c>
    </row>
    <row r="659" spans="1:7" s="69" customFormat="1">
      <c r="A659" s="85" t="s">
        <v>68</v>
      </c>
      <c r="B659" s="86" t="s">
        <v>588</v>
      </c>
      <c r="C659" s="86" t="s">
        <v>67</v>
      </c>
      <c r="D659" s="86"/>
      <c r="E659" s="87"/>
      <c r="F659" s="115">
        <v>54996.7</v>
      </c>
      <c r="G659" s="122">
        <f>SUM(G660+G674)</f>
        <v>53954.2</v>
      </c>
    </row>
    <row r="660" spans="1:7" s="69" customFormat="1">
      <c r="A660" s="85" t="s">
        <v>72</v>
      </c>
      <c r="B660" s="86" t="s">
        <v>588</v>
      </c>
      <c r="C660" s="86" t="s">
        <v>71</v>
      </c>
      <c r="D660" s="86"/>
      <c r="E660" s="87"/>
      <c r="F660" s="115">
        <v>7764.7</v>
      </c>
      <c r="G660" s="122">
        <f>SUM(G661)</f>
        <v>6722.2</v>
      </c>
    </row>
    <row r="661" spans="1:7" s="69" customFormat="1" ht="30">
      <c r="A661" s="85" t="s">
        <v>589</v>
      </c>
      <c r="B661" s="86" t="s">
        <v>588</v>
      </c>
      <c r="C661" s="86" t="s">
        <v>71</v>
      </c>
      <c r="D661" s="86" t="s">
        <v>590</v>
      </c>
      <c r="E661" s="87"/>
      <c r="F661" s="115">
        <v>7764.7</v>
      </c>
      <c r="G661" s="122">
        <f>SUM(G662+G665)</f>
        <v>6722.2</v>
      </c>
    </row>
    <row r="662" spans="1:7" s="69" customFormat="1" ht="30">
      <c r="A662" s="85" t="s">
        <v>606</v>
      </c>
      <c r="B662" s="86" t="s">
        <v>588</v>
      </c>
      <c r="C662" s="86" t="s">
        <v>71</v>
      </c>
      <c r="D662" s="86" t="s">
        <v>607</v>
      </c>
      <c r="E662" s="87"/>
      <c r="F662" s="115">
        <v>2050.1999999999998</v>
      </c>
      <c r="G662" s="122">
        <f>SUM(G663)</f>
        <v>2041.2</v>
      </c>
    </row>
    <row r="663" spans="1:7" s="69" customFormat="1" ht="45">
      <c r="A663" s="85" t="s">
        <v>608</v>
      </c>
      <c r="B663" s="86" t="s">
        <v>588</v>
      </c>
      <c r="C663" s="86" t="s">
        <v>71</v>
      </c>
      <c r="D663" s="86" t="s">
        <v>609</v>
      </c>
      <c r="E663" s="87"/>
      <c r="F663" s="115">
        <v>2050.1999999999998</v>
      </c>
      <c r="G663" s="122">
        <f>SUM(G664)</f>
        <v>2041.2</v>
      </c>
    </row>
    <row r="664" spans="1:7" s="69" customFormat="1">
      <c r="A664" s="78" t="s">
        <v>155</v>
      </c>
      <c r="B664" s="86" t="s">
        <v>588</v>
      </c>
      <c r="C664" s="86" t="s">
        <v>71</v>
      </c>
      <c r="D664" s="86" t="s">
        <v>609</v>
      </c>
      <c r="E664" s="87">
        <v>300</v>
      </c>
      <c r="F664" s="115">
        <v>2050.1999999999998</v>
      </c>
      <c r="G664" s="122">
        <v>2041.2</v>
      </c>
    </row>
    <row r="665" spans="1:7" s="69" customFormat="1">
      <c r="A665" s="85" t="s">
        <v>610</v>
      </c>
      <c r="B665" s="86" t="s">
        <v>588</v>
      </c>
      <c r="C665" s="86" t="s">
        <v>71</v>
      </c>
      <c r="D665" s="86" t="s">
        <v>611</v>
      </c>
      <c r="E665" s="87"/>
      <c r="F665" s="115">
        <v>5714.5</v>
      </c>
      <c r="G665" s="122">
        <f>SUM(G666+G668+G670+G672)</f>
        <v>4681</v>
      </c>
    </row>
    <row r="666" spans="1:7" s="69" customFormat="1" ht="120">
      <c r="A666" s="89" t="s">
        <v>612</v>
      </c>
      <c r="B666" s="86" t="s">
        <v>588</v>
      </c>
      <c r="C666" s="86" t="s">
        <v>71</v>
      </c>
      <c r="D666" s="86" t="s">
        <v>613</v>
      </c>
      <c r="E666" s="87"/>
      <c r="F666" s="115">
        <v>1683.1</v>
      </c>
      <c r="G666" s="122">
        <v>1683.1</v>
      </c>
    </row>
    <row r="667" spans="1:7" s="69" customFormat="1">
      <c r="A667" s="78" t="s">
        <v>155</v>
      </c>
      <c r="B667" s="86" t="s">
        <v>588</v>
      </c>
      <c r="C667" s="86" t="s">
        <v>71</v>
      </c>
      <c r="D667" s="86" t="s">
        <v>613</v>
      </c>
      <c r="E667" s="87">
        <v>300</v>
      </c>
      <c r="F667" s="115">
        <v>1683.1</v>
      </c>
      <c r="G667" s="122">
        <v>1683.1</v>
      </c>
    </row>
    <row r="668" spans="1:7" s="69" customFormat="1" ht="30">
      <c r="A668" s="85" t="s">
        <v>614</v>
      </c>
      <c r="B668" s="86" t="s">
        <v>588</v>
      </c>
      <c r="C668" s="86" t="s">
        <v>71</v>
      </c>
      <c r="D668" s="86" t="s">
        <v>615</v>
      </c>
      <c r="E668" s="87"/>
      <c r="F668" s="115">
        <v>1941.5</v>
      </c>
      <c r="G668" s="122">
        <f>SUM(G669)</f>
        <v>908</v>
      </c>
    </row>
    <row r="669" spans="1:7" s="69" customFormat="1">
      <c r="A669" s="88" t="s">
        <v>616</v>
      </c>
      <c r="B669" s="86" t="s">
        <v>588</v>
      </c>
      <c r="C669" s="86" t="s">
        <v>71</v>
      </c>
      <c r="D669" s="86" t="s">
        <v>615</v>
      </c>
      <c r="E669" s="87">
        <v>300</v>
      </c>
      <c r="F669" s="115">
        <v>1941.5</v>
      </c>
      <c r="G669" s="122">
        <v>908</v>
      </c>
    </row>
    <row r="670" spans="1:7" s="69" customFormat="1" ht="120">
      <c r="A670" s="89" t="s">
        <v>617</v>
      </c>
      <c r="B670" s="86" t="s">
        <v>588</v>
      </c>
      <c r="C670" s="86" t="s">
        <v>71</v>
      </c>
      <c r="D670" s="86" t="s">
        <v>618</v>
      </c>
      <c r="E670" s="87"/>
      <c r="F670" s="115">
        <v>180</v>
      </c>
      <c r="G670" s="122">
        <v>180</v>
      </c>
    </row>
    <row r="671" spans="1:7" s="69" customFormat="1">
      <c r="A671" s="88" t="s">
        <v>616</v>
      </c>
      <c r="B671" s="86" t="s">
        <v>588</v>
      </c>
      <c r="C671" s="86" t="s">
        <v>71</v>
      </c>
      <c r="D671" s="86" t="s">
        <v>618</v>
      </c>
      <c r="E671" s="87">
        <v>300</v>
      </c>
      <c r="F671" s="115">
        <v>180</v>
      </c>
      <c r="G671" s="122">
        <v>180</v>
      </c>
    </row>
    <row r="672" spans="1:7" s="69" customFormat="1" ht="120">
      <c r="A672" s="92" t="s">
        <v>612</v>
      </c>
      <c r="B672" s="86" t="s">
        <v>588</v>
      </c>
      <c r="C672" s="86" t="s">
        <v>71</v>
      </c>
      <c r="D672" s="109" t="s">
        <v>619</v>
      </c>
      <c r="E672" s="87"/>
      <c r="F672" s="115">
        <v>1909.9</v>
      </c>
      <c r="G672" s="122">
        <v>1909.9</v>
      </c>
    </row>
    <row r="673" spans="1:7" s="69" customFormat="1">
      <c r="A673" s="78" t="s">
        <v>155</v>
      </c>
      <c r="B673" s="86" t="s">
        <v>588</v>
      </c>
      <c r="C673" s="86" t="s">
        <v>71</v>
      </c>
      <c r="D673" s="109" t="s">
        <v>619</v>
      </c>
      <c r="E673" s="87">
        <v>300</v>
      </c>
      <c r="F673" s="115">
        <v>1909.9</v>
      </c>
      <c r="G673" s="122">
        <v>1909.9</v>
      </c>
    </row>
    <row r="674" spans="1:7" s="69" customFormat="1">
      <c r="A674" s="85" t="s">
        <v>552</v>
      </c>
      <c r="B674" s="86" t="s">
        <v>588</v>
      </c>
      <c r="C674" s="86" t="s">
        <v>73</v>
      </c>
      <c r="D674" s="86"/>
      <c r="E674" s="86"/>
      <c r="F674" s="115">
        <v>47232</v>
      </c>
      <c r="G674" s="122">
        <f>SUM(G675)</f>
        <v>47232</v>
      </c>
    </row>
    <row r="675" spans="1:7" s="69" customFormat="1">
      <c r="A675" s="78" t="s">
        <v>138</v>
      </c>
      <c r="B675" s="86" t="s">
        <v>588</v>
      </c>
      <c r="C675" s="86" t="s">
        <v>73</v>
      </c>
      <c r="D675" s="82" t="s">
        <v>139</v>
      </c>
      <c r="E675" s="86"/>
      <c r="F675" s="115">
        <v>47232</v>
      </c>
      <c r="G675" s="122">
        <f>SUM(G676)</f>
        <v>47232</v>
      </c>
    </row>
    <row r="676" spans="1:7" s="69" customFormat="1">
      <c r="A676" s="83" t="s">
        <v>171</v>
      </c>
      <c r="B676" s="86" t="s">
        <v>588</v>
      </c>
      <c r="C676" s="86" t="s">
        <v>73</v>
      </c>
      <c r="D676" s="82" t="s">
        <v>173</v>
      </c>
      <c r="E676" s="86"/>
      <c r="F676" s="115">
        <v>47232</v>
      </c>
      <c r="G676" s="122">
        <f>SUM(G677+G679)</f>
        <v>47232</v>
      </c>
    </row>
    <row r="677" spans="1:7" s="69" customFormat="1" ht="124.5" customHeight="1">
      <c r="A677" s="78" t="s">
        <v>620</v>
      </c>
      <c r="B677" s="86" t="s">
        <v>588</v>
      </c>
      <c r="C677" s="86" t="s">
        <v>73</v>
      </c>
      <c r="D677" s="82" t="s">
        <v>621</v>
      </c>
      <c r="E677" s="86"/>
      <c r="F677" s="115">
        <v>18450</v>
      </c>
      <c r="G677" s="122">
        <v>18450</v>
      </c>
    </row>
    <row r="678" spans="1:7" s="69" customFormat="1" ht="30">
      <c r="A678" s="88" t="s">
        <v>214</v>
      </c>
      <c r="B678" s="86" t="s">
        <v>588</v>
      </c>
      <c r="C678" s="86" t="s">
        <v>73</v>
      </c>
      <c r="D678" s="82" t="s">
        <v>621</v>
      </c>
      <c r="E678" s="86" t="s">
        <v>307</v>
      </c>
      <c r="F678" s="115">
        <v>18450</v>
      </c>
      <c r="G678" s="122">
        <v>18450</v>
      </c>
    </row>
    <row r="679" spans="1:7" s="69" customFormat="1" ht="125.25" customHeight="1">
      <c r="A679" s="89" t="s">
        <v>622</v>
      </c>
      <c r="B679" s="86" t="s">
        <v>588</v>
      </c>
      <c r="C679" s="86" t="s">
        <v>73</v>
      </c>
      <c r="D679" s="82" t="s">
        <v>623</v>
      </c>
      <c r="E679" s="86"/>
      <c r="F679" s="115">
        <v>28782</v>
      </c>
      <c r="G679" s="122">
        <v>28782</v>
      </c>
    </row>
    <row r="680" spans="1:7" s="69" customFormat="1" ht="30">
      <c r="A680" s="88" t="s">
        <v>214</v>
      </c>
      <c r="B680" s="86" t="s">
        <v>588</v>
      </c>
      <c r="C680" s="86" t="s">
        <v>73</v>
      </c>
      <c r="D680" s="82" t="s">
        <v>623</v>
      </c>
      <c r="E680" s="86" t="s">
        <v>307</v>
      </c>
      <c r="F680" s="115">
        <v>28782</v>
      </c>
      <c r="G680" s="122">
        <v>28782</v>
      </c>
    </row>
    <row r="681" spans="1:7" s="69" customFormat="1">
      <c r="A681" s="89" t="s">
        <v>424</v>
      </c>
      <c r="B681" s="86" t="s">
        <v>588</v>
      </c>
      <c r="C681" s="86" t="s">
        <v>81</v>
      </c>
      <c r="D681" s="86"/>
      <c r="E681" s="87"/>
      <c r="F681" s="115">
        <v>1480.1</v>
      </c>
      <c r="G681" s="122">
        <v>1257.8</v>
      </c>
    </row>
    <row r="682" spans="1:7" s="69" customFormat="1">
      <c r="A682" s="85" t="s">
        <v>86</v>
      </c>
      <c r="B682" s="86" t="s">
        <v>588</v>
      </c>
      <c r="C682" s="86" t="s">
        <v>85</v>
      </c>
      <c r="D682" s="86"/>
      <c r="E682" s="87"/>
      <c r="F682" s="115">
        <v>1480.1</v>
      </c>
      <c r="G682" s="122">
        <v>1257.8</v>
      </c>
    </row>
    <row r="683" spans="1:7" s="69" customFormat="1" ht="30">
      <c r="A683" s="89" t="s">
        <v>193</v>
      </c>
      <c r="B683" s="86" t="s">
        <v>588</v>
      </c>
      <c r="C683" s="86" t="s">
        <v>85</v>
      </c>
      <c r="D683" s="86" t="s">
        <v>194</v>
      </c>
      <c r="E683" s="87"/>
      <c r="F683" s="115">
        <v>1480.1</v>
      </c>
      <c r="G683" s="122">
        <v>1257.8</v>
      </c>
    </row>
    <row r="684" spans="1:7" s="69" customFormat="1" ht="60">
      <c r="A684" s="78" t="s">
        <v>425</v>
      </c>
      <c r="B684" s="86" t="s">
        <v>588</v>
      </c>
      <c r="C684" s="86" t="s">
        <v>85</v>
      </c>
      <c r="D684" s="86" t="s">
        <v>426</v>
      </c>
      <c r="E684" s="87"/>
      <c r="F684" s="115">
        <v>1480.1</v>
      </c>
      <c r="G684" s="122">
        <v>1257.8</v>
      </c>
    </row>
    <row r="685" spans="1:7" s="69" customFormat="1">
      <c r="A685" s="83" t="s">
        <v>150</v>
      </c>
      <c r="B685" s="86" t="s">
        <v>588</v>
      </c>
      <c r="C685" s="86" t="s">
        <v>85</v>
      </c>
      <c r="D685" s="86" t="s">
        <v>426</v>
      </c>
      <c r="E685" s="87">
        <v>800</v>
      </c>
      <c r="F685" s="115">
        <v>1480.1</v>
      </c>
      <c r="G685" s="122">
        <v>1257.8</v>
      </c>
    </row>
    <row r="686" spans="1:7" s="69" customFormat="1">
      <c r="A686" s="83"/>
      <c r="B686" s="82"/>
      <c r="C686" s="71"/>
      <c r="D686" s="82"/>
      <c r="E686" s="71"/>
      <c r="F686" s="115"/>
      <c r="G686" s="122"/>
    </row>
    <row r="687" spans="1:7" s="69" customFormat="1">
      <c r="A687" s="80" t="s">
        <v>624</v>
      </c>
      <c r="B687" s="81" t="s">
        <v>625</v>
      </c>
      <c r="C687" s="71" t="s">
        <v>159</v>
      </c>
      <c r="D687" s="81"/>
      <c r="E687" s="71"/>
      <c r="F687" s="117">
        <v>15175.400000000001</v>
      </c>
      <c r="G687" s="123">
        <f>G688</f>
        <v>15060.5</v>
      </c>
    </row>
    <row r="688" spans="1:7" s="69" customFormat="1">
      <c r="A688" s="78" t="s">
        <v>4</v>
      </c>
      <c r="B688" s="82" t="s">
        <v>625</v>
      </c>
      <c r="C688" s="71" t="s">
        <v>3</v>
      </c>
      <c r="D688" s="82"/>
      <c r="E688" s="71"/>
      <c r="F688" s="115">
        <v>15175.400000000001</v>
      </c>
      <c r="G688" s="122">
        <f>G689+G695</f>
        <v>15060.5</v>
      </c>
    </row>
    <row r="689" spans="1:7" s="69" customFormat="1" ht="30">
      <c r="A689" s="78" t="s">
        <v>12</v>
      </c>
      <c r="B689" s="82" t="s">
        <v>625</v>
      </c>
      <c r="C689" s="71" t="s">
        <v>11</v>
      </c>
      <c r="D689" s="82"/>
      <c r="E689" s="71"/>
      <c r="F689" s="115">
        <v>15150.400000000001</v>
      </c>
      <c r="G689" s="122">
        <f>G690</f>
        <v>15035.5</v>
      </c>
    </row>
    <row r="690" spans="1:7" s="69" customFormat="1">
      <c r="A690" s="78" t="s">
        <v>138</v>
      </c>
      <c r="B690" s="82" t="s">
        <v>625</v>
      </c>
      <c r="C690" s="71" t="s">
        <v>11</v>
      </c>
      <c r="D690" s="82" t="s">
        <v>139</v>
      </c>
      <c r="E690" s="71"/>
      <c r="F690" s="115">
        <v>15150.400000000001</v>
      </c>
      <c r="G690" s="122">
        <f>G691</f>
        <v>15035.5</v>
      </c>
    </row>
    <row r="691" spans="1:7" s="69" customFormat="1" ht="30">
      <c r="A691" s="84" t="s">
        <v>167</v>
      </c>
      <c r="B691" s="82" t="s">
        <v>625</v>
      </c>
      <c r="C691" s="71" t="s">
        <v>11</v>
      </c>
      <c r="D691" s="82" t="s">
        <v>168</v>
      </c>
      <c r="E691" s="71"/>
      <c r="F691" s="115">
        <v>15150.400000000001</v>
      </c>
      <c r="G691" s="122">
        <f>G692+G693+G694</f>
        <v>15035.5</v>
      </c>
    </row>
    <row r="692" spans="1:7" s="69" customFormat="1" ht="60">
      <c r="A692" s="78" t="s">
        <v>142</v>
      </c>
      <c r="B692" s="82" t="s">
        <v>625</v>
      </c>
      <c r="C692" s="71" t="s">
        <v>11</v>
      </c>
      <c r="D692" s="82" t="s">
        <v>168</v>
      </c>
      <c r="E692" s="71">
        <v>100</v>
      </c>
      <c r="F692" s="115">
        <v>12937.6</v>
      </c>
      <c r="G692" s="122">
        <v>12926.6</v>
      </c>
    </row>
    <row r="693" spans="1:7" s="69" customFormat="1" ht="30">
      <c r="A693" s="78" t="s">
        <v>149</v>
      </c>
      <c r="B693" s="82" t="s">
        <v>625</v>
      </c>
      <c r="C693" s="71" t="s">
        <v>11</v>
      </c>
      <c r="D693" s="82" t="s">
        <v>168</v>
      </c>
      <c r="E693" s="71">
        <v>200</v>
      </c>
      <c r="F693" s="115">
        <v>2202.8000000000002</v>
      </c>
      <c r="G693" s="122">
        <v>2107.4</v>
      </c>
    </row>
    <row r="694" spans="1:7" s="69" customFormat="1">
      <c r="A694" s="83" t="s">
        <v>150</v>
      </c>
      <c r="B694" s="82" t="s">
        <v>625</v>
      </c>
      <c r="C694" s="71" t="s">
        <v>11</v>
      </c>
      <c r="D694" s="82" t="s">
        <v>168</v>
      </c>
      <c r="E694" s="71">
        <v>800</v>
      </c>
      <c r="F694" s="115">
        <v>10</v>
      </c>
      <c r="G694" s="122">
        <v>1.5</v>
      </c>
    </row>
    <row r="695" spans="1:7" s="69" customFormat="1">
      <c r="A695" s="78" t="s">
        <v>16</v>
      </c>
      <c r="B695" s="82" t="s">
        <v>625</v>
      </c>
      <c r="C695" s="71" t="s">
        <v>15</v>
      </c>
      <c r="D695" s="82"/>
      <c r="E695" s="71"/>
      <c r="F695" s="115">
        <v>25</v>
      </c>
      <c r="G695" s="122">
        <f>G696</f>
        <v>25</v>
      </c>
    </row>
    <row r="696" spans="1:7" s="69" customFormat="1">
      <c r="A696" s="78" t="s">
        <v>138</v>
      </c>
      <c r="B696" s="82" t="s">
        <v>625</v>
      </c>
      <c r="C696" s="71" t="s">
        <v>15</v>
      </c>
      <c r="D696" s="82" t="s">
        <v>139</v>
      </c>
      <c r="E696" s="71"/>
      <c r="F696" s="115">
        <v>25</v>
      </c>
      <c r="G696" s="122">
        <f>G697</f>
        <v>25</v>
      </c>
    </row>
    <row r="697" spans="1:7" s="69" customFormat="1" ht="30">
      <c r="A697" s="84" t="s">
        <v>186</v>
      </c>
      <c r="B697" s="82" t="s">
        <v>625</v>
      </c>
      <c r="C697" s="71" t="s">
        <v>15</v>
      </c>
      <c r="D697" s="82" t="s">
        <v>187</v>
      </c>
      <c r="E697" s="71"/>
      <c r="F697" s="115">
        <v>25</v>
      </c>
      <c r="G697" s="122">
        <f>G698</f>
        <v>25</v>
      </c>
    </row>
    <row r="698" spans="1:7" s="69" customFormat="1" ht="30">
      <c r="A698" s="78" t="s">
        <v>199</v>
      </c>
      <c r="B698" s="82" t="s">
        <v>625</v>
      </c>
      <c r="C698" s="71" t="s">
        <v>15</v>
      </c>
      <c r="D698" s="82" t="s">
        <v>187</v>
      </c>
      <c r="E698" s="71">
        <v>600</v>
      </c>
      <c r="F698" s="115">
        <v>25</v>
      </c>
      <c r="G698" s="122">
        <v>25</v>
      </c>
    </row>
    <row r="699" spans="1:7" s="69" customFormat="1">
      <c r="A699" s="78"/>
      <c r="B699" s="81"/>
      <c r="C699" s="71" t="s">
        <v>159</v>
      </c>
      <c r="D699" s="81"/>
      <c r="E699" s="70"/>
      <c r="F699" s="115"/>
      <c r="G699" s="122"/>
    </row>
    <row r="700" spans="1:7" s="69" customFormat="1">
      <c r="A700" s="80" t="s">
        <v>626</v>
      </c>
      <c r="B700" s="70"/>
      <c r="C700" s="71"/>
      <c r="D700" s="70"/>
      <c r="E700" s="70"/>
      <c r="F700" s="118">
        <f t="shared" ref="F700" si="81">F11+F37+F350+F367+F470+F504+F586+F620+F687</f>
        <v>6260143.0999999996</v>
      </c>
      <c r="G700" s="123">
        <f>G11+G37+G350+G367+G470+G504+G586+G620+G687</f>
        <v>5319106.8999999994</v>
      </c>
    </row>
    <row r="701" spans="1:7" s="69" customFormat="1">
      <c r="A701" s="66"/>
      <c r="B701" s="70"/>
      <c r="C701" s="71"/>
      <c r="D701" s="70"/>
      <c r="E701" s="70"/>
      <c r="F701" s="115"/>
      <c r="G701" s="124"/>
    </row>
    <row r="702" spans="1:7" s="69" customFormat="1">
      <c r="A702" s="110"/>
      <c r="B702" s="70"/>
      <c r="C702" s="71"/>
      <c r="D702" s="70"/>
      <c r="E702" s="70"/>
      <c r="F702" s="115"/>
      <c r="G702" s="124"/>
    </row>
    <row r="703" spans="1:7" s="69" customFormat="1">
      <c r="A703" s="110"/>
      <c r="B703" s="70"/>
      <c r="C703" s="71"/>
      <c r="D703" s="70"/>
      <c r="E703" s="70"/>
      <c r="F703" s="115"/>
      <c r="G703" s="124"/>
    </row>
    <row r="704" spans="1:7" s="69" customFormat="1">
      <c r="A704" s="110"/>
      <c r="B704" s="70"/>
      <c r="C704" s="71"/>
      <c r="D704" s="70"/>
      <c r="E704" s="70"/>
      <c r="F704" s="115"/>
      <c r="G704" s="124"/>
    </row>
    <row r="705" spans="1:7" s="69" customFormat="1">
      <c r="A705" s="111"/>
      <c r="B705" s="70"/>
      <c r="C705" s="71"/>
      <c r="D705" s="70"/>
      <c r="E705" s="70"/>
      <c r="F705" s="115"/>
      <c r="G705" s="124"/>
    </row>
    <row r="706" spans="1:7" s="69" customFormat="1">
      <c r="A706" s="111"/>
      <c r="B706" s="70"/>
      <c r="C706" s="71"/>
      <c r="D706" s="70"/>
      <c r="E706" s="70"/>
      <c r="F706" s="115"/>
      <c r="G706" s="124"/>
    </row>
    <row r="707" spans="1:7" s="69" customFormat="1">
      <c r="A707" s="111"/>
      <c r="B707" s="70"/>
      <c r="C707" s="71"/>
      <c r="D707" s="70"/>
      <c r="E707" s="70"/>
      <c r="F707" s="115"/>
      <c r="G707" s="124"/>
    </row>
    <row r="708" spans="1:7" s="69" customFormat="1">
      <c r="A708" s="111"/>
      <c r="B708" s="70"/>
      <c r="C708" s="71"/>
      <c r="D708" s="70"/>
      <c r="E708" s="70"/>
      <c r="F708" s="115"/>
      <c r="G708" s="124"/>
    </row>
    <row r="709" spans="1:7" s="69" customFormat="1">
      <c r="A709" s="111"/>
      <c r="B709" s="70"/>
      <c r="C709" s="71"/>
      <c r="D709" s="70"/>
      <c r="E709" s="70"/>
      <c r="F709" s="115"/>
      <c r="G709" s="124"/>
    </row>
    <row r="710" spans="1:7" s="69" customFormat="1">
      <c r="A710" s="111"/>
      <c r="B710" s="70"/>
      <c r="C710" s="71"/>
      <c r="D710" s="70"/>
      <c r="E710" s="70"/>
      <c r="F710" s="115"/>
      <c r="G710" s="124"/>
    </row>
    <row r="711" spans="1:7" s="69" customFormat="1">
      <c r="A711" s="111"/>
      <c r="B711" s="70"/>
      <c r="C711" s="71"/>
      <c r="D711" s="70"/>
      <c r="E711" s="70"/>
      <c r="F711" s="115"/>
      <c r="G711" s="124"/>
    </row>
    <row r="712" spans="1:7" s="69" customFormat="1">
      <c r="A712" s="111"/>
      <c r="B712" s="70"/>
      <c r="C712" s="71"/>
      <c r="D712" s="70"/>
      <c r="E712" s="70"/>
      <c r="F712" s="115"/>
      <c r="G712" s="124"/>
    </row>
    <row r="713" spans="1:7" s="69" customFormat="1">
      <c r="A713" s="111"/>
      <c r="B713" s="70"/>
      <c r="C713" s="71"/>
      <c r="D713" s="70"/>
      <c r="E713" s="70"/>
      <c r="F713" s="115"/>
      <c r="G713" s="124"/>
    </row>
    <row r="714" spans="1:7" s="69" customFormat="1">
      <c r="A714" s="111"/>
      <c r="B714" s="70"/>
      <c r="C714" s="71"/>
      <c r="D714" s="70"/>
      <c r="E714" s="70"/>
      <c r="F714" s="115"/>
      <c r="G714" s="124"/>
    </row>
    <row r="715" spans="1:7" s="69" customFormat="1">
      <c r="A715" s="111"/>
      <c r="B715" s="70"/>
      <c r="C715" s="71"/>
      <c r="D715" s="70"/>
      <c r="E715" s="70"/>
      <c r="F715" s="115"/>
      <c r="G715" s="124"/>
    </row>
    <row r="716" spans="1:7" s="69" customFormat="1">
      <c r="A716" s="111"/>
      <c r="B716" s="70"/>
      <c r="C716" s="71"/>
      <c r="D716" s="70"/>
      <c r="E716" s="70"/>
      <c r="F716" s="115"/>
      <c r="G716" s="124"/>
    </row>
    <row r="717" spans="1:7" s="69" customFormat="1">
      <c r="A717" s="111"/>
      <c r="B717" s="70"/>
      <c r="C717" s="71"/>
      <c r="D717" s="70"/>
      <c r="E717" s="70"/>
      <c r="F717" s="115"/>
      <c r="G717" s="124"/>
    </row>
    <row r="718" spans="1:7" s="69" customFormat="1">
      <c r="A718" s="111"/>
      <c r="B718" s="70"/>
      <c r="C718" s="71"/>
      <c r="D718" s="70"/>
      <c r="E718" s="70"/>
      <c r="F718" s="115"/>
      <c r="G718" s="124"/>
    </row>
    <row r="719" spans="1:7" s="69" customFormat="1">
      <c r="A719" s="111"/>
      <c r="B719" s="70"/>
      <c r="C719" s="71"/>
      <c r="D719" s="70"/>
      <c r="E719" s="70"/>
      <c r="F719" s="115"/>
      <c r="G719" s="124"/>
    </row>
    <row r="720" spans="1:7" s="69" customFormat="1">
      <c r="A720" s="111"/>
      <c r="B720" s="70"/>
      <c r="C720" s="71"/>
      <c r="D720" s="70"/>
      <c r="E720" s="70"/>
      <c r="F720" s="115"/>
      <c r="G720" s="124"/>
    </row>
    <row r="721" spans="1:7" s="69" customFormat="1">
      <c r="A721" s="111"/>
      <c r="B721" s="67"/>
      <c r="C721" s="67"/>
      <c r="D721" s="67"/>
      <c r="E721" s="67"/>
      <c r="F721" s="115"/>
      <c r="G721" s="124"/>
    </row>
    <row r="722" spans="1:7" s="69" customFormat="1">
      <c r="A722" s="112"/>
      <c r="B722" s="67"/>
      <c r="C722" s="67"/>
      <c r="D722" s="67"/>
      <c r="E722" s="67"/>
      <c r="F722" s="115"/>
      <c r="G722" s="124"/>
    </row>
    <row r="723" spans="1:7" s="69" customFormat="1">
      <c r="A723" s="112"/>
      <c r="B723" s="67"/>
      <c r="C723" s="67"/>
      <c r="D723" s="67"/>
      <c r="E723" s="67"/>
      <c r="F723" s="115"/>
      <c r="G723" s="124"/>
    </row>
    <row r="724" spans="1:7" s="69" customFormat="1" ht="15.75">
      <c r="A724" s="112"/>
      <c r="B724" s="68"/>
      <c r="C724" s="68"/>
      <c r="D724" s="68"/>
      <c r="E724" s="68"/>
      <c r="F724" s="115"/>
      <c r="G724" s="124"/>
    </row>
    <row r="725" spans="1:7" s="69" customFormat="1">
      <c r="A725" s="99"/>
      <c r="B725" s="99"/>
      <c r="C725" s="99"/>
      <c r="D725" s="99"/>
      <c r="E725" s="99"/>
      <c r="F725" s="115"/>
      <c r="G725" s="124"/>
    </row>
    <row r="726" spans="1:7" s="69" customFormat="1">
      <c r="A726" s="99"/>
      <c r="B726" s="99"/>
      <c r="C726" s="99"/>
      <c r="D726" s="99"/>
      <c r="E726" s="99"/>
      <c r="F726" s="115"/>
      <c r="G726" s="124"/>
    </row>
    <row r="727" spans="1:7" s="69" customFormat="1">
      <c r="A727" s="99"/>
      <c r="B727" s="99"/>
      <c r="C727" s="99"/>
      <c r="D727" s="99"/>
      <c r="E727" s="99"/>
      <c r="F727" s="115"/>
      <c r="G727" s="124"/>
    </row>
    <row r="728" spans="1:7" s="69" customFormat="1">
      <c r="A728" s="99"/>
      <c r="B728" s="99"/>
      <c r="C728" s="99"/>
      <c r="D728" s="99"/>
      <c r="E728" s="99"/>
      <c r="F728" s="115"/>
      <c r="G728" s="124"/>
    </row>
    <row r="729" spans="1:7" s="69" customFormat="1">
      <c r="A729" s="99"/>
      <c r="B729" s="99"/>
      <c r="C729" s="99"/>
      <c r="D729" s="99"/>
      <c r="E729" s="99"/>
      <c r="F729" s="115"/>
      <c r="G729" s="124"/>
    </row>
    <row r="730" spans="1:7" s="69" customFormat="1">
      <c r="A730" s="99"/>
      <c r="B730" s="99"/>
      <c r="C730" s="99"/>
      <c r="D730" s="99"/>
      <c r="E730" s="99"/>
      <c r="F730" s="115"/>
      <c r="G730" s="124"/>
    </row>
    <row r="731" spans="1:7" s="69" customFormat="1">
      <c r="A731" s="99"/>
      <c r="B731" s="99"/>
      <c r="C731" s="99"/>
      <c r="D731" s="99"/>
      <c r="E731" s="99"/>
      <c r="F731" s="115"/>
      <c r="G731" s="124"/>
    </row>
    <row r="732" spans="1:7" s="69" customFormat="1">
      <c r="A732" s="99"/>
      <c r="B732" s="99"/>
      <c r="C732" s="99"/>
      <c r="D732" s="99"/>
      <c r="E732" s="99"/>
      <c r="F732" s="115"/>
      <c r="G732" s="124"/>
    </row>
    <row r="733" spans="1:7" s="69" customFormat="1">
      <c r="A733" s="99"/>
      <c r="B733" s="99"/>
      <c r="C733" s="99"/>
      <c r="D733" s="99"/>
      <c r="E733" s="99"/>
      <c r="F733" s="115"/>
      <c r="G733" s="124"/>
    </row>
    <row r="734" spans="1:7" s="69" customFormat="1">
      <c r="A734" s="99"/>
      <c r="B734" s="99"/>
      <c r="C734" s="99"/>
      <c r="D734" s="99"/>
      <c r="E734" s="99"/>
      <c r="F734" s="115"/>
      <c r="G734" s="124"/>
    </row>
    <row r="736" spans="1:7">
      <c r="F736" s="115"/>
      <c r="G736" s="124"/>
    </row>
  </sheetData>
  <mergeCells count="2">
    <mergeCell ref="A7:E7"/>
    <mergeCell ref="A6:G6"/>
  </mergeCells>
  <pageMargins left="0.70866141732283472" right="0.19685039370078741" top="0.39370078740157483" bottom="0.39370078740157483" header="0.31496062992125984" footer="0.31496062992125984"/>
  <pageSetup paperSize="9" scale="80" fitToHeight="0" orientation="portrait" r:id="rId1"/>
</worksheet>
</file>

<file path=xl/worksheets/sheet3.xml><?xml version="1.0" encoding="utf-8"?>
<worksheet xmlns="http://schemas.openxmlformats.org/spreadsheetml/2006/main" xmlns:r="http://schemas.openxmlformats.org/officeDocument/2006/relationships">
  <dimension ref="A1:E60"/>
  <sheetViews>
    <sheetView topLeftCell="D1" zoomScaleNormal="100" workbookViewId="0">
      <selection activeCell="D13" sqref="D13"/>
    </sheetView>
  </sheetViews>
  <sheetFormatPr defaultColWidth="9.140625" defaultRowHeight="12.75"/>
  <cols>
    <col min="1" max="1" width="12.140625" style="11" customWidth="1"/>
    <col min="2" max="2" width="68.5703125" style="43" customWidth="1"/>
    <col min="3" max="3" width="14.7109375" style="11" customWidth="1"/>
    <col min="4" max="4" width="13.5703125" style="11" customWidth="1"/>
    <col min="5" max="5" width="9.28515625" style="45" hidden="1" customWidth="1"/>
    <col min="6" max="164" width="9.140625" style="11"/>
    <col min="165" max="165" width="10.5703125" style="11" customWidth="1"/>
    <col min="166" max="166" width="57.85546875" style="11" customWidth="1"/>
    <col min="167" max="168" width="13.140625" style="11" customWidth="1"/>
    <col min="169" max="169" width="9.28515625" style="11" customWidth="1"/>
    <col min="170" max="176" width="0" style="11" hidden="1" customWidth="1"/>
    <col min="177" max="16384" width="9.140625" style="11"/>
  </cols>
  <sheetData>
    <row r="1" spans="1:5">
      <c r="C1" s="58" t="s">
        <v>126</v>
      </c>
    </row>
    <row r="2" spans="1:5">
      <c r="C2" s="58" t="s">
        <v>114</v>
      </c>
    </row>
    <row r="3" spans="1:5">
      <c r="C3" s="58" t="s">
        <v>124</v>
      </c>
    </row>
    <row r="4" spans="1:5" ht="15">
      <c r="C4" s="57" t="s">
        <v>956</v>
      </c>
    </row>
    <row r="5" spans="1:5" ht="32.25" customHeight="1">
      <c r="A5" s="179" t="s">
        <v>122</v>
      </c>
      <c r="B5" s="179"/>
      <c r="C5" s="179"/>
      <c r="D5" s="179"/>
      <c r="E5" s="179"/>
    </row>
    <row r="6" spans="1:5" ht="14.25" customHeight="1">
      <c r="A6" s="59"/>
      <c r="B6" s="59"/>
      <c r="C6" s="59"/>
      <c r="D6" s="59"/>
      <c r="E6" s="59"/>
    </row>
    <row r="7" spans="1:5">
      <c r="D7" s="65" t="s">
        <v>127</v>
      </c>
    </row>
    <row r="8" spans="1:5" s="4" customFormat="1" ht="42.75" customHeight="1">
      <c r="A8" s="23" t="s">
        <v>128</v>
      </c>
      <c r="B8" s="24" t="s">
        <v>1</v>
      </c>
      <c r="C8" s="24" t="s">
        <v>116</v>
      </c>
      <c r="D8" s="24" t="s">
        <v>125</v>
      </c>
      <c r="E8" s="25" t="s">
        <v>2</v>
      </c>
    </row>
    <row r="9" spans="1:5" s="5" customFormat="1" ht="15.75">
      <c r="A9" s="26" t="s">
        <v>3</v>
      </c>
      <c r="B9" s="27" t="s">
        <v>4</v>
      </c>
      <c r="C9" s="8">
        <f>SUM(C10+C11+C12+C13+C14+C15)</f>
        <v>576331.29999999993</v>
      </c>
      <c r="D9" s="8">
        <f>SUM(D10+D11+D12+D13+D14+D15)</f>
        <v>569643.4</v>
      </c>
      <c r="E9" s="28">
        <f t="shared" ref="E9:E38" si="0">SUM(D9/C9*100)</f>
        <v>98.839573696587379</v>
      </c>
    </row>
    <row r="10" spans="1:5" s="5" customFormat="1" ht="30">
      <c r="A10" s="29" t="s">
        <v>5</v>
      </c>
      <c r="B10" s="30" t="s">
        <v>6</v>
      </c>
      <c r="C10" s="6">
        <v>1600.6</v>
      </c>
      <c r="D10" s="60">
        <v>1595</v>
      </c>
      <c r="E10" s="6">
        <f t="shared" si="0"/>
        <v>99.650131200799706</v>
      </c>
    </row>
    <row r="11" spans="1:5" s="5" customFormat="1" ht="45">
      <c r="A11" s="29" t="s">
        <v>7</v>
      </c>
      <c r="B11" s="30" t="s">
        <v>8</v>
      </c>
      <c r="C11" s="6">
        <v>30967.300000000003</v>
      </c>
      <c r="D11" s="60">
        <v>30453.300000000003</v>
      </c>
      <c r="E11" s="6">
        <f t="shared" si="0"/>
        <v>98.340184646385055</v>
      </c>
    </row>
    <row r="12" spans="1:5" s="5" customFormat="1" ht="50.25" customHeight="1">
      <c r="A12" s="29" t="s">
        <v>9</v>
      </c>
      <c r="B12" s="30" t="s">
        <v>10</v>
      </c>
      <c r="C12" s="6">
        <v>175331.69999999998</v>
      </c>
      <c r="D12" s="60">
        <v>171747.1</v>
      </c>
      <c r="E12" s="6">
        <f t="shared" si="0"/>
        <v>97.955532285376819</v>
      </c>
    </row>
    <row r="13" spans="1:5" s="5" customFormat="1" ht="36.75" customHeight="1">
      <c r="A13" s="29" t="s">
        <v>11</v>
      </c>
      <c r="B13" s="30" t="s">
        <v>12</v>
      </c>
      <c r="C13" s="6">
        <v>44556.800000000003</v>
      </c>
      <c r="D13" s="60">
        <v>44102.600000000006</v>
      </c>
      <c r="E13" s="6">
        <f t="shared" si="0"/>
        <v>98.980626975007198</v>
      </c>
    </row>
    <row r="14" spans="1:5" s="5" customFormat="1" ht="15">
      <c r="A14" s="29" t="s">
        <v>13</v>
      </c>
      <c r="B14" s="32" t="s">
        <v>14</v>
      </c>
      <c r="C14" s="6">
        <v>977.6</v>
      </c>
      <c r="D14" s="60">
        <v>0</v>
      </c>
      <c r="E14" s="31">
        <f t="shared" si="0"/>
        <v>0</v>
      </c>
    </row>
    <row r="15" spans="1:5" s="5" customFormat="1" ht="16.5" customHeight="1">
      <c r="A15" s="29" t="s">
        <v>15</v>
      </c>
      <c r="B15" s="30" t="s">
        <v>16</v>
      </c>
      <c r="C15" s="6">
        <v>322897.3</v>
      </c>
      <c r="D15" s="60">
        <v>321745.40000000002</v>
      </c>
      <c r="E15" s="6">
        <f t="shared" si="0"/>
        <v>99.643261185522476</v>
      </c>
    </row>
    <row r="16" spans="1:5" s="5" customFormat="1" ht="15.75">
      <c r="A16" s="26" t="s">
        <v>17</v>
      </c>
      <c r="B16" s="27" t="s">
        <v>18</v>
      </c>
      <c r="C16" s="7">
        <f>SUM(C17)</f>
        <v>3545.5</v>
      </c>
      <c r="D16" s="7">
        <f>SUM(D17)</f>
        <v>2289.4</v>
      </c>
      <c r="E16" s="28">
        <f t="shared" si="0"/>
        <v>64.571992666760679</v>
      </c>
    </row>
    <row r="17" spans="1:5" s="5" customFormat="1" ht="15">
      <c r="A17" s="29" t="s">
        <v>19</v>
      </c>
      <c r="B17" s="32" t="s">
        <v>20</v>
      </c>
      <c r="C17" s="6">
        <v>3545.5</v>
      </c>
      <c r="D17" s="33">
        <v>2289.4</v>
      </c>
      <c r="E17" s="34">
        <f t="shared" si="0"/>
        <v>64.571992666760679</v>
      </c>
    </row>
    <row r="18" spans="1:5" s="5" customFormat="1" ht="31.5">
      <c r="A18" s="26" t="s">
        <v>21</v>
      </c>
      <c r="B18" s="27" t="s">
        <v>22</v>
      </c>
      <c r="C18" s="7">
        <f>C19</f>
        <v>71898.5</v>
      </c>
      <c r="D18" s="7">
        <f>D19</f>
        <v>71281.5</v>
      </c>
      <c r="E18" s="28">
        <f t="shared" si="0"/>
        <v>99.141845796504796</v>
      </c>
    </row>
    <row r="19" spans="1:5" s="5" customFormat="1" ht="35.25" customHeight="1">
      <c r="A19" s="29" t="s">
        <v>23</v>
      </c>
      <c r="B19" s="30" t="s">
        <v>24</v>
      </c>
      <c r="C19" s="6">
        <v>71898.5</v>
      </c>
      <c r="D19" s="35">
        <v>71281.5</v>
      </c>
      <c r="E19" s="34">
        <f t="shared" si="0"/>
        <v>99.141845796504796</v>
      </c>
    </row>
    <row r="20" spans="1:5" s="5" customFormat="1" ht="15.75">
      <c r="A20" s="26" t="s">
        <v>25</v>
      </c>
      <c r="B20" s="27" t="s">
        <v>26</v>
      </c>
      <c r="C20" s="7">
        <f>SUM(C23+C25+C22+C24+C21)</f>
        <v>1324959.2</v>
      </c>
      <c r="D20" s="7">
        <f>SUM(D23+D25+D22+D24+D21)</f>
        <v>1302594</v>
      </c>
      <c r="E20" s="28">
        <f t="shared" si="0"/>
        <v>98.312008399956767</v>
      </c>
    </row>
    <row r="21" spans="1:5" s="5" customFormat="1" ht="15.75">
      <c r="A21" s="36" t="s">
        <v>27</v>
      </c>
      <c r="B21" s="37" t="s">
        <v>28</v>
      </c>
      <c r="C21" s="53">
        <v>1093.4000000000001</v>
      </c>
      <c r="D21" s="61">
        <v>1086.5999999999999</v>
      </c>
      <c r="E21" s="34">
        <f t="shared" si="0"/>
        <v>99.378086702030345</v>
      </c>
    </row>
    <row r="22" spans="1:5" s="5" customFormat="1" ht="16.5" customHeight="1">
      <c r="A22" s="29" t="s">
        <v>29</v>
      </c>
      <c r="B22" s="32" t="s">
        <v>30</v>
      </c>
      <c r="C22" s="53">
        <v>255323.6</v>
      </c>
      <c r="D22" s="61">
        <v>255323.6</v>
      </c>
      <c r="E22" s="34">
        <f t="shared" si="0"/>
        <v>100</v>
      </c>
    </row>
    <row r="23" spans="1:5" s="5" customFormat="1" ht="15">
      <c r="A23" s="29" t="s">
        <v>31</v>
      </c>
      <c r="B23" s="32" t="s">
        <v>32</v>
      </c>
      <c r="C23" s="53">
        <v>121661.4</v>
      </c>
      <c r="D23" s="61">
        <v>121644.7</v>
      </c>
      <c r="E23" s="34">
        <f t="shared" si="0"/>
        <v>99.986273378409265</v>
      </c>
    </row>
    <row r="24" spans="1:5" s="5" customFormat="1" ht="15">
      <c r="A24" s="29" t="s">
        <v>33</v>
      </c>
      <c r="B24" s="32" t="s">
        <v>34</v>
      </c>
      <c r="C24" s="53">
        <v>672691.8</v>
      </c>
      <c r="D24" s="61">
        <v>652639.5</v>
      </c>
      <c r="E24" s="34">
        <f t="shared" si="0"/>
        <v>97.019095520415135</v>
      </c>
    </row>
    <row r="25" spans="1:5" s="5" customFormat="1" ht="15">
      <c r="A25" s="29" t="s">
        <v>35</v>
      </c>
      <c r="B25" s="30" t="s">
        <v>36</v>
      </c>
      <c r="C25" s="53">
        <v>274189</v>
      </c>
      <c r="D25" s="61">
        <v>271899.60000000003</v>
      </c>
      <c r="E25" s="34">
        <f t="shared" si="0"/>
        <v>99.165028502237519</v>
      </c>
    </row>
    <row r="26" spans="1:5" s="5" customFormat="1" ht="15.75">
      <c r="A26" s="26" t="s">
        <v>37</v>
      </c>
      <c r="B26" s="27" t="s">
        <v>38</v>
      </c>
      <c r="C26" s="8">
        <f>SUM(C27+C28+C30+C29)</f>
        <v>1822713.1000000003</v>
      </c>
      <c r="D26" s="8">
        <f>SUM(D27+D28+D30+D29)</f>
        <v>969030.8</v>
      </c>
      <c r="E26" s="28">
        <f t="shared" si="0"/>
        <v>53.164197920122469</v>
      </c>
    </row>
    <row r="27" spans="1:5" s="5" customFormat="1" ht="15">
      <c r="A27" s="29" t="s">
        <v>39</v>
      </c>
      <c r="B27" s="32" t="s">
        <v>40</v>
      </c>
      <c r="C27" s="53">
        <f>824525.9+7904.3-58.7</f>
        <v>832371.50000000012</v>
      </c>
      <c r="D27" s="61">
        <v>80892.5</v>
      </c>
      <c r="E27" s="34">
        <f t="shared" si="0"/>
        <v>9.718316881344446</v>
      </c>
    </row>
    <row r="28" spans="1:5" s="5" customFormat="1" ht="15">
      <c r="A28" s="29" t="s">
        <v>41</v>
      </c>
      <c r="B28" s="32" t="s">
        <v>42</v>
      </c>
      <c r="C28" s="53">
        <v>677114.7</v>
      </c>
      <c r="D28" s="61">
        <v>575571.30000000005</v>
      </c>
      <c r="E28" s="34">
        <f t="shared" si="0"/>
        <v>85.003515652517976</v>
      </c>
    </row>
    <row r="29" spans="1:5" s="5" customFormat="1" ht="15">
      <c r="A29" s="29" t="s">
        <v>43</v>
      </c>
      <c r="B29" s="32" t="s">
        <v>44</v>
      </c>
      <c r="C29" s="53">
        <v>212412.1</v>
      </c>
      <c r="D29" s="61">
        <v>212336.1</v>
      </c>
      <c r="E29" s="34">
        <f t="shared" si="0"/>
        <v>99.964220494030229</v>
      </c>
    </row>
    <row r="30" spans="1:5" s="5" customFormat="1" ht="17.25" customHeight="1">
      <c r="A30" s="29" t="s">
        <v>45</v>
      </c>
      <c r="B30" s="32" t="s">
        <v>46</v>
      </c>
      <c r="C30" s="33">
        <v>100814.8</v>
      </c>
      <c r="D30" s="62">
        <v>100230.9</v>
      </c>
      <c r="E30" s="34">
        <f t="shared" si="0"/>
        <v>99.420819165439994</v>
      </c>
    </row>
    <row r="31" spans="1:5" s="5" customFormat="1" ht="15.75">
      <c r="A31" s="26" t="s">
        <v>47</v>
      </c>
      <c r="B31" s="27" t="s">
        <v>48</v>
      </c>
      <c r="C31" s="8">
        <f>SUM(C32+C33+C34+C35)</f>
        <v>1926379.1</v>
      </c>
      <c r="D31" s="8">
        <f>SUM(D32+D33+D34+D35)</f>
        <v>1872061.7999999998</v>
      </c>
      <c r="E31" s="28">
        <f t="shared" si="0"/>
        <v>97.180342124766611</v>
      </c>
    </row>
    <row r="32" spans="1:5" s="5" customFormat="1" ht="15">
      <c r="A32" s="29" t="s">
        <v>49</v>
      </c>
      <c r="B32" s="32" t="s">
        <v>50</v>
      </c>
      <c r="C32" s="54">
        <v>695257.3</v>
      </c>
      <c r="D32" s="63">
        <v>643260.19999999995</v>
      </c>
      <c r="E32" s="34">
        <f t="shared" si="0"/>
        <v>92.521171658319872</v>
      </c>
    </row>
    <row r="33" spans="1:5" s="5" customFormat="1" ht="15">
      <c r="A33" s="29" t="s">
        <v>51</v>
      </c>
      <c r="B33" s="32" t="s">
        <v>52</v>
      </c>
      <c r="C33" s="54">
        <v>1135736.8999999999</v>
      </c>
      <c r="D33" s="63">
        <v>1134690.0999999999</v>
      </c>
      <c r="E33" s="34">
        <f t="shared" si="0"/>
        <v>99.907830766086761</v>
      </c>
    </row>
    <row r="34" spans="1:5" s="5" customFormat="1" ht="16.5" customHeight="1">
      <c r="A34" s="29" t="s">
        <v>53</v>
      </c>
      <c r="B34" s="32" t="s">
        <v>54</v>
      </c>
      <c r="C34" s="54">
        <v>26274.300000000003</v>
      </c>
      <c r="D34" s="63">
        <v>26273.700000000004</v>
      </c>
      <c r="E34" s="34">
        <f t="shared" si="0"/>
        <v>99.997716399675724</v>
      </c>
    </row>
    <row r="35" spans="1:5" s="5" customFormat="1" ht="16.5" customHeight="1">
      <c r="A35" s="29" t="s">
        <v>55</v>
      </c>
      <c r="B35" s="32" t="s">
        <v>56</v>
      </c>
      <c r="C35" s="54">
        <v>69110.600000000006</v>
      </c>
      <c r="D35" s="63">
        <v>67837.799999999988</v>
      </c>
      <c r="E35" s="34">
        <f t="shared" si="0"/>
        <v>98.158314354093264</v>
      </c>
    </row>
    <row r="36" spans="1:5" s="9" customFormat="1" ht="15.75">
      <c r="A36" s="26" t="s">
        <v>57</v>
      </c>
      <c r="B36" s="27" t="s">
        <v>58</v>
      </c>
      <c r="C36" s="8">
        <f>SUM(C37+C38)</f>
        <v>161652.80000000002</v>
      </c>
      <c r="D36" s="8">
        <f>SUM(D37+D38)</f>
        <v>161635.9</v>
      </c>
      <c r="E36" s="28">
        <f t="shared" si="0"/>
        <v>99.989545495036253</v>
      </c>
    </row>
    <row r="37" spans="1:5" s="5" customFormat="1" ht="15">
      <c r="A37" s="29" t="s">
        <v>59</v>
      </c>
      <c r="B37" s="32" t="s">
        <v>60</v>
      </c>
      <c r="C37" s="54">
        <v>140011.6</v>
      </c>
      <c r="D37" s="63">
        <v>139996.6</v>
      </c>
      <c r="E37" s="34">
        <f t="shared" si="0"/>
        <v>99.989286601967265</v>
      </c>
    </row>
    <row r="38" spans="1:5" s="5" customFormat="1" ht="14.25" customHeight="1">
      <c r="A38" s="29" t="s">
        <v>61</v>
      </c>
      <c r="B38" s="32" t="s">
        <v>62</v>
      </c>
      <c r="C38" s="54">
        <v>21641.200000000001</v>
      </c>
      <c r="D38" s="63">
        <v>21639.3</v>
      </c>
      <c r="E38" s="34">
        <f t="shared" si="0"/>
        <v>99.991220449882618</v>
      </c>
    </row>
    <row r="39" spans="1:5" s="9" customFormat="1" ht="15.75">
      <c r="A39" s="26" t="s">
        <v>63</v>
      </c>
      <c r="B39" s="27" t="s">
        <v>64</v>
      </c>
      <c r="C39" s="7">
        <f t="shared" ref="C39:E39" si="1">C40</f>
        <v>10701</v>
      </c>
      <c r="D39" s="7">
        <f t="shared" si="1"/>
        <v>10701</v>
      </c>
      <c r="E39" s="7">
        <f t="shared" si="1"/>
        <v>100</v>
      </c>
    </row>
    <row r="40" spans="1:5" s="5" customFormat="1" ht="15">
      <c r="A40" s="29" t="s">
        <v>65</v>
      </c>
      <c r="B40" s="30" t="s">
        <v>66</v>
      </c>
      <c r="C40" s="54">
        <v>10701</v>
      </c>
      <c r="D40" s="63">
        <v>10701</v>
      </c>
      <c r="E40" s="34">
        <f t="shared" ref="E40:E53" si="2">SUM(D40/C40*100)</f>
        <v>100</v>
      </c>
    </row>
    <row r="41" spans="1:5" s="9" customFormat="1" ht="15.75">
      <c r="A41" s="26" t="s">
        <v>67</v>
      </c>
      <c r="B41" s="27" t="s">
        <v>68</v>
      </c>
      <c r="C41" s="8">
        <f>SUM(C42+C43+C44)</f>
        <v>185247.2</v>
      </c>
      <c r="D41" s="8">
        <f>SUM(D42+D43+D44)</f>
        <v>183906.6</v>
      </c>
      <c r="E41" s="28">
        <f t="shared" si="2"/>
        <v>99.276318346512113</v>
      </c>
    </row>
    <row r="42" spans="1:5" s="5" customFormat="1" ht="15">
      <c r="A42" s="29" t="s">
        <v>69</v>
      </c>
      <c r="B42" s="30" t="s">
        <v>70</v>
      </c>
      <c r="C42" s="54">
        <v>8335.7999999999993</v>
      </c>
      <c r="D42" s="63">
        <v>8335.6</v>
      </c>
      <c r="E42" s="34">
        <f t="shared" si="2"/>
        <v>99.997600710189801</v>
      </c>
    </row>
    <row r="43" spans="1:5" s="5" customFormat="1" ht="16.5" customHeight="1">
      <c r="A43" s="29" t="s">
        <v>71</v>
      </c>
      <c r="B43" s="30" t="s">
        <v>72</v>
      </c>
      <c r="C43" s="54">
        <v>13094.4</v>
      </c>
      <c r="D43" s="63">
        <v>11995.5</v>
      </c>
      <c r="E43" s="34">
        <f t="shared" si="2"/>
        <v>91.607862903225808</v>
      </c>
    </row>
    <row r="44" spans="1:5" s="5" customFormat="1" ht="15">
      <c r="A44" s="29" t="s">
        <v>73</v>
      </c>
      <c r="B44" s="30" t="s">
        <v>74</v>
      </c>
      <c r="C44" s="54">
        <f>163831.3-14.3</f>
        <v>163817</v>
      </c>
      <c r="D44" s="63">
        <v>163575.5</v>
      </c>
      <c r="E44" s="34">
        <f t="shared" si="2"/>
        <v>99.852579402626091</v>
      </c>
    </row>
    <row r="45" spans="1:5" s="5" customFormat="1" ht="15.75">
      <c r="A45" s="26" t="s">
        <v>75</v>
      </c>
      <c r="B45" s="27" t="s">
        <v>76</v>
      </c>
      <c r="C45" s="7">
        <f>SUM(C46+C47)</f>
        <v>27550.3</v>
      </c>
      <c r="D45" s="7">
        <f>SUM(D46+D47)</f>
        <v>27550.199999999997</v>
      </c>
      <c r="E45" s="39">
        <f t="shared" si="2"/>
        <v>99.999637027545973</v>
      </c>
    </row>
    <row r="46" spans="1:5" s="5" customFormat="1" ht="15.75" customHeight="1">
      <c r="A46" s="29" t="s">
        <v>77</v>
      </c>
      <c r="B46" s="30" t="s">
        <v>78</v>
      </c>
      <c r="C46" s="54">
        <v>21027.3</v>
      </c>
      <c r="D46" s="63">
        <v>21027.3</v>
      </c>
      <c r="E46" s="34">
        <f t="shared" si="2"/>
        <v>100</v>
      </c>
    </row>
    <row r="47" spans="1:5" s="5" customFormat="1" ht="15">
      <c r="A47" s="29" t="s">
        <v>79</v>
      </c>
      <c r="B47" s="30" t="s">
        <v>80</v>
      </c>
      <c r="C47" s="54">
        <v>6522.9999999999991</v>
      </c>
      <c r="D47" s="63">
        <v>6522.9</v>
      </c>
      <c r="E47" s="34">
        <f t="shared" si="2"/>
        <v>99.998466963053829</v>
      </c>
    </row>
    <row r="48" spans="1:5" s="5" customFormat="1" ht="15.75">
      <c r="A48" s="26" t="s">
        <v>81</v>
      </c>
      <c r="B48" s="27" t="s">
        <v>82</v>
      </c>
      <c r="C48" s="7">
        <f>SUM(C49+C50)</f>
        <v>27279.1</v>
      </c>
      <c r="D48" s="7">
        <f>SUM(D49+D50)</f>
        <v>26851.1</v>
      </c>
      <c r="E48" s="39">
        <f t="shared" si="2"/>
        <v>98.431033281889796</v>
      </c>
    </row>
    <row r="49" spans="1:5" s="5" customFormat="1" ht="15">
      <c r="A49" s="29" t="s">
        <v>83</v>
      </c>
      <c r="B49" s="30" t="s">
        <v>84</v>
      </c>
      <c r="C49" s="54">
        <v>17639.3</v>
      </c>
      <c r="D49" s="63">
        <v>17639.3</v>
      </c>
      <c r="E49" s="34">
        <f t="shared" si="2"/>
        <v>100</v>
      </c>
    </row>
    <row r="50" spans="1:5" s="5" customFormat="1" ht="15">
      <c r="A50" s="29" t="s">
        <v>85</v>
      </c>
      <c r="B50" s="30" t="s">
        <v>86</v>
      </c>
      <c r="C50" s="54">
        <v>9639.7999999999993</v>
      </c>
      <c r="D50" s="63">
        <v>9211.7999999999993</v>
      </c>
      <c r="E50" s="34">
        <f t="shared" si="2"/>
        <v>95.560073860453528</v>
      </c>
    </row>
    <row r="51" spans="1:5" s="5" customFormat="1" ht="23.25" customHeight="1">
      <c r="A51" s="26" t="s">
        <v>87</v>
      </c>
      <c r="B51" s="27" t="s">
        <v>88</v>
      </c>
      <c r="C51" s="7">
        <f>SUM(C52)</f>
        <v>121886</v>
      </c>
      <c r="D51" s="7">
        <f>SUM(D52)</f>
        <v>121561.2</v>
      </c>
      <c r="E51" s="39">
        <f t="shared" si="2"/>
        <v>99.733521487291398</v>
      </c>
    </row>
    <row r="52" spans="1:5" s="5" customFormat="1" ht="23.25" customHeight="1">
      <c r="A52" s="29" t="s">
        <v>89</v>
      </c>
      <c r="B52" s="30" t="s">
        <v>90</v>
      </c>
      <c r="C52" s="55">
        <v>121886</v>
      </c>
      <c r="D52" s="64">
        <v>121561.2</v>
      </c>
      <c r="E52" s="34">
        <f t="shared" si="2"/>
        <v>99.733521487291398</v>
      </c>
    </row>
    <row r="53" spans="1:5" s="9" customFormat="1" ht="15.75">
      <c r="A53" s="26" t="s">
        <v>91</v>
      </c>
      <c r="B53" s="40" t="s">
        <v>92</v>
      </c>
      <c r="C53" s="56">
        <f>SUM(C9+C16+C18+C20+C26+C31+C36+C39+C41+C45+C48+C51)</f>
        <v>6260143.1000000006</v>
      </c>
      <c r="D53" s="56">
        <f>SUM(D9+D16+D18+D20+D26+D31+D36+D39+D41+D45+D48+D51)</f>
        <v>5319106.9000000004</v>
      </c>
      <c r="E53" s="28">
        <f t="shared" si="2"/>
        <v>84.967816470521257</v>
      </c>
    </row>
    <row r="54" spans="1:5" s="10" customFormat="1" ht="25.5">
      <c r="A54" s="41" t="s">
        <v>93</v>
      </c>
      <c r="B54" s="42" t="s">
        <v>94</v>
      </c>
      <c r="C54" s="8">
        <f>'Приложение №1 доходы'!C187-'Прил № 3 расходы по рпр  '!C53</f>
        <v>-717178.30000000075</v>
      </c>
      <c r="D54" s="8">
        <f>'Приложение №1 доходы'!D187-'Прил № 3 расходы по рпр  '!D53</f>
        <v>-509770.10000000056</v>
      </c>
      <c r="E54" s="38"/>
    </row>
    <row r="55" spans="1:5">
      <c r="D55" s="44"/>
    </row>
    <row r="56" spans="1:5" s="47" customFormat="1" ht="15" hidden="1">
      <c r="B56" s="48" t="s">
        <v>112</v>
      </c>
      <c r="C56" s="49">
        <f>C31+C36+C39+C41+C45+C48</f>
        <v>2338809.5000000005</v>
      </c>
      <c r="D56" s="49">
        <f>D31+D36+D39+D41+D45+D48</f>
        <v>2282706.6</v>
      </c>
      <c r="E56" s="52">
        <f t="shared" ref="E56" si="3">SUM(D56/C56*100)</f>
        <v>97.601219765868038</v>
      </c>
    </row>
    <row r="60" spans="1:5">
      <c r="C60" s="46"/>
      <c r="D60" s="46"/>
    </row>
  </sheetData>
  <mergeCells count="1">
    <mergeCell ref="A5:E5"/>
  </mergeCells>
  <pageMargins left="0.9055118110236221" right="0.19685039370078741" top="0.55118110236220474" bottom="0.43307086614173229" header="0.31496062992125984" footer="0.15748031496062992"/>
  <pageSetup paperSize="9" scale="85" orientation="portrait" r:id="rId1"/>
</worksheet>
</file>

<file path=xl/worksheets/sheet4.xml><?xml version="1.0" encoding="utf-8"?>
<worksheet xmlns="http://schemas.openxmlformats.org/spreadsheetml/2006/main" xmlns:r="http://schemas.openxmlformats.org/officeDocument/2006/relationships">
  <dimension ref="A1:D54"/>
  <sheetViews>
    <sheetView tabSelected="1" workbookViewId="0">
      <selection activeCell="C4" sqref="C4"/>
    </sheetView>
  </sheetViews>
  <sheetFormatPr defaultColWidth="52.28515625" defaultRowHeight="12.75"/>
  <cols>
    <col min="1" max="1" width="21" style="12" customWidth="1"/>
    <col min="2" max="2" width="52.28515625" style="13" customWidth="1"/>
    <col min="3" max="3" width="12.28515625" style="2" customWidth="1"/>
    <col min="4" max="4" width="11.28515625" style="2" customWidth="1"/>
    <col min="5" max="216" width="9.140625" style="2" customWidth="1"/>
    <col min="217" max="217" width="21" style="2" customWidth="1"/>
    <col min="218" max="16384" width="52.28515625" style="2"/>
  </cols>
  <sheetData>
    <row r="1" spans="1:4">
      <c r="C1" s="180" t="s">
        <v>123</v>
      </c>
      <c r="D1" s="180"/>
    </row>
    <row r="2" spans="1:4">
      <c r="C2" s="181" t="s">
        <v>114</v>
      </c>
      <c r="D2" s="181"/>
    </row>
    <row r="3" spans="1:4">
      <c r="C3" s="181" t="s">
        <v>115</v>
      </c>
      <c r="D3" s="181"/>
    </row>
    <row r="4" spans="1:4" ht="15">
      <c r="C4" s="57" t="s">
        <v>956</v>
      </c>
      <c r="D4" s="126"/>
    </row>
    <row r="5" spans="1:4">
      <c r="C5" s="126"/>
      <c r="D5" s="126"/>
    </row>
    <row r="6" spans="1:4" ht="35.25" customHeight="1">
      <c r="A6" s="182" t="s">
        <v>117</v>
      </c>
      <c r="B6" s="182"/>
      <c r="C6" s="182"/>
      <c r="D6" s="182"/>
    </row>
    <row r="8" spans="1:4" s="11" customFormat="1" ht="11.25" customHeight="1">
      <c r="A8" s="130"/>
      <c r="B8" s="131"/>
      <c r="D8" s="14" t="s">
        <v>95</v>
      </c>
    </row>
    <row r="9" spans="1:4" s="4" customFormat="1" ht="30" customHeight="1">
      <c r="A9" s="132" t="s">
        <v>96</v>
      </c>
      <c r="B9" s="133" t="s">
        <v>1</v>
      </c>
      <c r="C9" s="3" t="s">
        <v>116</v>
      </c>
      <c r="D9" s="15" t="s">
        <v>113</v>
      </c>
    </row>
    <row r="10" spans="1:4" s="136" customFormat="1" ht="25.5" customHeight="1">
      <c r="A10" s="134" t="s">
        <v>97</v>
      </c>
      <c r="B10" s="135" t="s">
        <v>98</v>
      </c>
      <c r="C10" s="139">
        <f>SUM(C11+C16+C22)</f>
        <v>717178.29999999981</v>
      </c>
      <c r="D10" s="139">
        <f>SUM(D11+D16+D22)</f>
        <v>509770.09999999963</v>
      </c>
    </row>
    <row r="11" spans="1:4" s="138" customFormat="1" ht="24" customHeight="1">
      <c r="A11" s="134" t="s">
        <v>99</v>
      </c>
      <c r="B11" s="137" t="s">
        <v>100</v>
      </c>
      <c r="C11" s="139">
        <f>SUM(C12+C14)</f>
        <v>5550</v>
      </c>
      <c r="D11" s="139">
        <f>SUM(D12+D14)</f>
        <v>5550</v>
      </c>
    </row>
    <row r="12" spans="1:4" s="1" customFormat="1" ht="24.75" customHeight="1">
      <c r="A12" s="128" t="s">
        <v>652</v>
      </c>
      <c r="B12" s="18" t="s">
        <v>653</v>
      </c>
      <c r="C12" s="140">
        <f>C13</f>
        <v>389550</v>
      </c>
      <c r="D12" s="140">
        <f>D13</f>
        <v>389550</v>
      </c>
    </row>
    <row r="13" spans="1:4" s="1" customFormat="1" ht="27" customHeight="1">
      <c r="A13" s="128" t="s">
        <v>678</v>
      </c>
      <c r="B13" s="18" t="s">
        <v>654</v>
      </c>
      <c r="C13" s="140">
        <v>389550</v>
      </c>
      <c r="D13" s="140">
        <v>389550</v>
      </c>
    </row>
    <row r="14" spans="1:4" s="1" customFormat="1" ht="27.75" customHeight="1">
      <c r="A14" s="128" t="s">
        <v>655</v>
      </c>
      <c r="B14" s="18" t="s">
        <v>656</v>
      </c>
      <c r="C14" s="140">
        <f>C15</f>
        <v>-384000</v>
      </c>
      <c r="D14" s="140">
        <f>D15</f>
        <v>-384000</v>
      </c>
    </row>
    <row r="15" spans="1:4" s="1" customFormat="1" ht="27" customHeight="1">
      <c r="A15" s="128" t="s">
        <v>674</v>
      </c>
      <c r="B15" s="18" t="s">
        <v>657</v>
      </c>
      <c r="C15" s="141">
        <v>-384000</v>
      </c>
      <c r="D15" s="142">
        <v>-384000</v>
      </c>
    </row>
    <row r="16" spans="1:4" s="19" customFormat="1" ht="26.25" customHeight="1">
      <c r="A16" s="16" t="s">
        <v>101</v>
      </c>
      <c r="B16" s="17" t="s">
        <v>102</v>
      </c>
      <c r="C16" s="143">
        <f>C17+C19</f>
        <v>-5550</v>
      </c>
      <c r="D16" s="143">
        <f>D17+D19</f>
        <v>-5550</v>
      </c>
    </row>
    <row r="17" spans="1:4" s="19" customFormat="1" ht="26.25" customHeight="1">
      <c r="A17" s="20" t="s">
        <v>658</v>
      </c>
      <c r="B17" s="18" t="s">
        <v>659</v>
      </c>
      <c r="C17" s="140">
        <v>0</v>
      </c>
      <c r="D17" s="140">
        <v>0</v>
      </c>
    </row>
    <row r="18" spans="1:4" s="1" customFormat="1" ht="37.5" hidden="1" customHeight="1">
      <c r="A18" s="20" t="s">
        <v>660</v>
      </c>
      <c r="B18" s="18" t="s">
        <v>661</v>
      </c>
      <c r="C18" s="141">
        <v>0</v>
      </c>
      <c r="D18" s="141">
        <v>0</v>
      </c>
    </row>
    <row r="19" spans="1:4" s="1" customFormat="1" ht="36" customHeight="1">
      <c r="A19" s="20" t="s">
        <v>662</v>
      </c>
      <c r="B19" s="18" t="s">
        <v>663</v>
      </c>
      <c r="C19" s="141">
        <f>C20</f>
        <v>-5550</v>
      </c>
      <c r="D19" s="141">
        <f>D20</f>
        <v>-5550</v>
      </c>
    </row>
    <row r="20" spans="1:4" s="1" customFormat="1" ht="38.25" customHeight="1">
      <c r="A20" s="20" t="s">
        <v>675</v>
      </c>
      <c r="B20" s="18" t="s">
        <v>664</v>
      </c>
      <c r="C20" s="141">
        <v>-5550</v>
      </c>
      <c r="D20" s="141">
        <v>-5550</v>
      </c>
    </row>
    <row r="21" spans="1:4" s="1" customFormat="1" ht="25.5" hidden="1" customHeight="1">
      <c r="A21" s="51" t="s">
        <v>110</v>
      </c>
      <c r="B21" s="50" t="s">
        <v>111</v>
      </c>
      <c r="C21" s="144">
        <v>0</v>
      </c>
      <c r="D21" s="145">
        <v>0</v>
      </c>
    </row>
    <row r="22" spans="1:4" s="1" customFormat="1" ht="14.25" customHeight="1">
      <c r="A22" s="21" t="s">
        <v>103</v>
      </c>
      <c r="B22" s="17" t="s">
        <v>104</v>
      </c>
      <c r="C22" s="143">
        <f>C27+C23</f>
        <v>717178.29999999981</v>
      </c>
      <c r="D22" s="143">
        <f>D27+D23</f>
        <v>509770.09999999963</v>
      </c>
    </row>
    <row r="23" spans="1:4" s="1" customFormat="1" ht="16.5" customHeight="1">
      <c r="A23" s="20" t="s">
        <v>665</v>
      </c>
      <c r="B23" s="129" t="s">
        <v>666</v>
      </c>
      <c r="C23" s="146">
        <f>-([1]Доходы!C5+'Прил № 4 Источники '!C13)</f>
        <v>-5932514.7999999998</v>
      </c>
      <c r="D23" s="147">
        <v>-5906487</v>
      </c>
    </row>
    <row r="24" spans="1:4" s="1" customFormat="1" ht="15" customHeight="1">
      <c r="A24" s="20" t="s">
        <v>667</v>
      </c>
      <c r="B24" s="18" t="s">
        <v>668</v>
      </c>
      <c r="C24" s="148">
        <v>-5932514.7999999998</v>
      </c>
      <c r="D24" s="148">
        <v>-5906487</v>
      </c>
    </row>
    <row r="25" spans="1:4" s="1" customFormat="1" ht="15" customHeight="1">
      <c r="A25" s="20" t="s">
        <v>669</v>
      </c>
      <c r="B25" s="18" t="s">
        <v>670</v>
      </c>
      <c r="C25" s="148">
        <v>-5932514.7999999998</v>
      </c>
      <c r="D25" s="148">
        <v>-5906487</v>
      </c>
    </row>
    <row r="26" spans="1:4" s="1" customFormat="1" ht="24" customHeight="1">
      <c r="A26" s="20" t="s">
        <v>676</v>
      </c>
      <c r="B26" s="22" t="s">
        <v>671</v>
      </c>
      <c r="C26" s="148">
        <v>-5932514.7999999998</v>
      </c>
      <c r="D26" s="149">
        <v>-5906487</v>
      </c>
    </row>
    <row r="27" spans="1:4" s="1" customFormat="1" ht="16.5" customHeight="1">
      <c r="A27" s="20" t="s">
        <v>672</v>
      </c>
      <c r="B27" s="129" t="s">
        <v>673</v>
      </c>
      <c r="C27" s="146">
        <f>'[1]Расходы  '!C47-'Прил № 4 Источники '!C15-'Прил № 4 Источники '!C20</f>
        <v>6649693.0999999996</v>
      </c>
      <c r="D27" s="147">
        <v>6416257.0999999996</v>
      </c>
    </row>
    <row r="28" spans="1:4" s="1" customFormat="1" ht="15.75" customHeight="1">
      <c r="A28" s="20" t="s">
        <v>105</v>
      </c>
      <c r="B28" s="18" t="s">
        <v>106</v>
      </c>
      <c r="C28" s="148">
        <v>6649693.0999999996</v>
      </c>
      <c r="D28" s="148">
        <v>6416257.0999999996</v>
      </c>
    </row>
    <row r="29" spans="1:4" s="1" customFormat="1" ht="15" customHeight="1">
      <c r="A29" s="20" t="s">
        <v>107</v>
      </c>
      <c r="B29" s="18" t="s">
        <v>108</v>
      </c>
      <c r="C29" s="148">
        <v>6649693.0999999996</v>
      </c>
      <c r="D29" s="148">
        <v>6416257.0999999996</v>
      </c>
    </row>
    <row r="30" spans="1:4" s="1" customFormat="1" ht="22.5" customHeight="1">
      <c r="A30" s="20" t="s">
        <v>677</v>
      </c>
      <c r="B30" s="22" t="s">
        <v>109</v>
      </c>
      <c r="C30" s="148">
        <v>6649693.0999999996</v>
      </c>
      <c r="D30" s="149">
        <v>6416257.0999999996</v>
      </c>
    </row>
    <row r="31" spans="1:4">
      <c r="B31"/>
    </row>
    <row r="32" spans="1:4">
      <c r="B32"/>
    </row>
    <row r="33" spans="2:2">
      <c r="B33"/>
    </row>
    <row r="34" spans="2:2">
      <c r="B34"/>
    </row>
    <row r="35" spans="2:2">
      <c r="B35"/>
    </row>
    <row r="36" spans="2:2">
      <c r="B36"/>
    </row>
    <row r="37" spans="2:2">
      <c r="B37"/>
    </row>
    <row r="38" spans="2:2">
      <c r="B38"/>
    </row>
    <row r="39" spans="2:2">
      <c r="B39"/>
    </row>
    <row r="40" spans="2:2">
      <c r="B40"/>
    </row>
    <row r="41" spans="2:2">
      <c r="B41"/>
    </row>
    <row r="42" spans="2:2">
      <c r="B42"/>
    </row>
    <row r="43" spans="2:2">
      <c r="B43"/>
    </row>
    <row r="44" spans="2:2">
      <c r="B44"/>
    </row>
    <row r="45" spans="2:2">
      <c r="B45"/>
    </row>
    <row r="46" spans="2:2">
      <c r="B46"/>
    </row>
    <row r="47" spans="2:2">
      <c r="B47"/>
    </row>
    <row r="48" spans="2:2">
      <c r="B48"/>
    </row>
    <row r="49" spans="2:2">
      <c r="B49"/>
    </row>
    <row r="50" spans="2:2">
      <c r="B50"/>
    </row>
    <row r="51" spans="2:2">
      <c r="B51"/>
    </row>
    <row r="52" spans="2:2">
      <c r="B52"/>
    </row>
    <row r="53" spans="2:2">
      <c r="B53"/>
    </row>
    <row r="54" spans="2:2">
      <c r="B54"/>
    </row>
  </sheetData>
  <mergeCells count="4">
    <mergeCell ref="C1:D1"/>
    <mergeCell ref="C2:D2"/>
    <mergeCell ref="C3:D3"/>
    <mergeCell ref="A6:D6"/>
  </mergeCells>
  <pageMargins left="0.6692913385826772" right="0.23622047244094491" top="0.47244094488188981" bottom="0.23622047244094491" header="0" footer="0"/>
  <pageSetup paperSize="9" scale="95" fitToHeight="0" orientation="portrait" r:id="rId1"/>
  <headerFooter>
    <evenFooter>&amp;L&amp;C&amp;R&amp;D СТР. &amp;P</even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Приложение №1 доходы</vt:lpstr>
      <vt:lpstr>Прил № 2 ведомственная </vt:lpstr>
      <vt:lpstr>Прил № 3 расходы по рпр  </vt:lpstr>
      <vt:lpstr>Прил № 4 Источники </vt:lpstr>
      <vt:lpstr>'Прил № 2 ведомственная '!Заголовки_для_печати</vt:lpstr>
      <vt:lpstr>'Прил № 3 расходы по рпр  '!Заголовки_для_печати</vt:lpstr>
      <vt:lpstr>'Прил № 4 Источники '!Заголовки_для_печати</vt:lpstr>
      <vt:lpstr>'Приложение №1 доходы'!Заголовки_для_печати</vt:lpstr>
    </vt:vector>
  </TitlesOfParts>
  <Company>ООО Кейсистемс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Romanova</cp:lastModifiedBy>
  <cp:lastPrinted>2016-05-16T07:01:31Z</cp:lastPrinted>
  <dcterms:created xsi:type="dcterms:W3CDTF">2014-05-13T23:56:57Z</dcterms:created>
  <dcterms:modified xsi:type="dcterms:W3CDTF">2016-08-25T02:05:39Z</dcterms:modified>
</cp:coreProperties>
</file>